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520" yWindow="48" windowWidth="15480" windowHeight="8736" tabRatio="914" activeTab="0"/>
  </bookViews>
  <sheets>
    <sheet name="Calc_Summary" sheetId="1" r:id="rId1"/>
    <sheet name="2004_SS_Male" sheetId="2" r:id="rId2"/>
    <sheet name="2004_SS_Female" sheetId="3" r:id="rId3"/>
    <sheet name="AdvSel_2004_SS_Male" sheetId="4" r:id="rId4"/>
    <sheet name="AdvSel_2004_SS_Female" sheetId="5" r:id="rId5"/>
    <sheet name="2004_CDC_Male" sheetId="6" r:id="rId6"/>
    <sheet name="2004_CDC_Female" sheetId="7" r:id="rId7"/>
    <sheet name="Mortality_Tables" sheetId="8" r:id="rId8"/>
    <sheet name="Life Expectancy" sheetId="9" r:id="rId9"/>
  </sheets>
  <definedNames/>
  <calcPr fullCalcOnLoad="1"/>
</workbook>
</file>

<file path=xl/sharedStrings.xml><?xml version="1.0" encoding="utf-8"?>
<sst xmlns="http://schemas.openxmlformats.org/spreadsheetml/2006/main" count="309" uniqueCount="65">
  <si>
    <t>Retire Early Home Page</t>
  </si>
  <si>
    <t>Yield on 30-Year TIPS</t>
  </si>
  <si>
    <t>Hash value: -1194375319</t>
  </si>
  <si>
    <t>Hash value: 1127122050</t>
  </si>
  <si>
    <t>Age</t>
  </si>
  <si>
    <t>q(sub x)</t>
  </si>
  <si>
    <t>Applicant age</t>
  </si>
  <si>
    <t>Annuity Premium</t>
  </si>
  <si>
    <t>Annual Benefit</t>
  </si>
  <si>
    <t>Inflation rate</t>
  </si>
  <si>
    <t>Premium Bal 12/31</t>
  </si>
  <si>
    <t>Year (x)</t>
  </si>
  <si>
    <t>Alive in</t>
  </si>
  <si>
    <t>Annuitants</t>
  </si>
  <si>
    <t>Premium Bal 01/02</t>
  </si>
  <si>
    <t>on Premum Bal</t>
  </si>
  <si>
    <t>Inflation</t>
  </si>
  <si>
    <t>Multiplier</t>
  </si>
  <si>
    <t>\</t>
  </si>
  <si>
    <t>Payment</t>
  </si>
  <si>
    <t>Probability</t>
  </si>
  <si>
    <t>of Payment</t>
  </si>
  <si>
    <t>Discount</t>
  </si>
  <si>
    <t>Factor</t>
  </si>
  <si>
    <t>Present</t>
  </si>
  <si>
    <t>Value</t>
  </si>
  <si>
    <t>Attained</t>
  </si>
  <si>
    <t>Annual Earnings</t>
  </si>
  <si>
    <t>Benefits Paid 01/01</t>
  </si>
  <si>
    <t>Actuarially Fair Life Annuity Calculator</t>
  </si>
  <si>
    <t>2004_CDC_Life Tables</t>
  </si>
  <si>
    <t>Female</t>
  </si>
  <si>
    <t>Male</t>
  </si>
  <si>
    <t>Annuity 2000 Mortality Table</t>
  </si>
  <si>
    <t>Life Expectancy (Years)</t>
  </si>
  <si>
    <t>Social Security 2004 Mortality Table</t>
  </si>
  <si>
    <t xml:space="preserve">Discount rate: </t>
  </si>
  <si>
    <t>Use yield on AA-rated Corporate Bonds for nominal annuties</t>
  </si>
  <si>
    <t>Use yield on long-term TIPS for inflation-adjusted annuities</t>
  </si>
  <si>
    <t>Annual Benefit Desired</t>
  </si>
  <si>
    <t>2004_Social_Security_Mortality_Table_Female</t>
  </si>
  <si>
    <t>Desired Annual Benefit</t>
  </si>
  <si>
    <t>2004_Social_Security_Mortality_Table_Male</t>
  </si>
  <si>
    <t>2004_CDC_Mortality_Table_Female</t>
  </si>
  <si>
    <t>Expected Present Discounted Value (EPDV) of Life Annuity</t>
  </si>
  <si>
    <t>using 2004_CDC_Mortality Table</t>
  </si>
  <si>
    <t>using 2004_Social_Security_Mortality Table</t>
  </si>
  <si>
    <t>Annuity 2009 Mortality Table</t>
  </si>
  <si>
    <t>2004_Social_Security_Mortality_Table_Male_adjusted for adverse selection</t>
  </si>
  <si>
    <t>SS mortality rate</t>
  </si>
  <si>
    <t>annuitant rate</t>
  </si>
  <si>
    <t>ratio</t>
  </si>
  <si>
    <t>2004_Social_Security_Mortality_Table_Female_adjusted for adverse selection</t>
  </si>
  <si>
    <t>GenPopulation</t>
  </si>
  <si>
    <t>Adv Selec</t>
  </si>
  <si>
    <t>AdvSelc</t>
  </si>
  <si>
    <t>using 2004_Social_Security_Mortality Table_with_Adverse_Selection</t>
  </si>
  <si>
    <t>Expenses</t>
  </si>
  <si>
    <t>&amp; Costs</t>
  </si>
  <si>
    <t>Discounted</t>
  </si>
  <si>
    <t>to Present Day</t>
  </si>
  <si>
    <t>Updated: 06/26/2009</t>
  </si>
  <si>
    <t>Insurance Company Premium Quote</t>
  </si>
  <si>
    <t>MWR Money's Worth Ratio vs. 2004 Soc Sec Table</t>
  </si>
  <si>
    <t>MWR Money's Worth Ratio vs. 2004 Soc Sec Table w/Adverse Selection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</si>
</sst>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_(* #,##0.000_);_(* \(#,##0.000\);_(* &quot;-&quot;??_);_(@_)"/>
    <numFmt numFmtId="172" formatCode="_(* #,##0.0000_);_(* \(#,##0.000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&quot;$&quot;* #,##0.000_);_(&quot;$&quot;* \(#,##0.000\);_(&quot;$&quot;* &quot;-&quot;??_);_(@_)"/>
    <numFmt numFmtId="176" formatCode="0.00_);\(0.00\)"/>
    <numFmt numFmtId="177" formatCode="#,##0.0"/>
    <numFmt numFmtId="178" formatCode="#,##0.000"/>
    <numFmt numFmtId="179" formatCode="#,##0.0000"/>
    <numFmt numFmtId="180" formatCode="#,##0.00000"/>
    <numFmt numFmtId="181" formatCode="_(* #,##0.00000_);_(* \(#,##0.00000\);_(* &quot;-&quot;?????_);_(@_)"/>
    <numFmt numFmtId="182" formatCode="0_);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%"/>
    <numFmt numFmtId="187" formatCode="_(&quot;$&quot;* #,##0.0000_);_(&quot;$&quot;* \(#,##0.0000\);_(&quot;$&quot;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0.000%"/>
    <numFmt numFmtId="192" formatCode="0.0000%"/>
    <numFmt numFmtId="193" formatCode="_(* #,##0.0_);_(* \(#,##0.0\);_(* &quot;-&quot;?_);_(@_)"/>
    <numFmt numFmtId="194" formatCode="_(* #,##0_);_(* \(#,##0\);_(* &quot;-&quot;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10" fontId="3" fillId="0" borderId="0" xfId="0" applyNumberFormat="1" applyFont="1" applyAlignment="1">
      <alignment/>
    </xf>
    <xf numFmtId="165" fontId="3" fillId="0" borderId="0" xfId="15" applyNumberFormat="1" applyFont="1" applyAlignment="1">
      <alignment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5" fontId="0" fillId="0" borderId="0" xfId="15" applyNumberFormat="1" applyAlignment="1">
      <alignment/>
    </xf>
    <xf numFmtId="174" fontId="3" fillId="0" borderId="0" xfId="17" applyNumberFormat="1" applyFont="1" applyAlignment="1">
      <alignment/>
    </xf>
    <xf numFmtId="174" fontId="0" fillId="0" borderId="0" xfId="0" applyNumberFormat="1" applyAlignment="1">
      <alignment/>
    </xf>
    <xf numFmtId="174" fontId="0" fillId="0" borderId="0" xfId="17" applyNumberFormat="1" applyAlignment="1">
      <alignment/>
    </xf>
    <xf numFmtId="4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169" fontId="4" fillId="0" borderId="0" xfId="0" applyNumberFormat="1" applyFont="1" applyAlignment="1" quotePrefix="1">
      <alignment/>
    </xf>
    <xf numFmtId="169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4" fontId="4" fillId="0" borderId="0" xfId="0" applyNumberFormat="1" applyFont="1" applyAlignment="1">
      <alignment/>
    </xf>
    <xf numFmtId="9" fontId="0" fillId="0" borderId="0" xfId="0" applyNumberFormat="1" applyAlignment="1">
      <alignment/>
    </xf>
    <xf numFmtId="43" fontId="0" fillId="0" borderId="0" xfId="15" applyAlignment="1">
      <alignment horizontal="right"/>
    </xf>
    <xf numFmtId="43" fontId="4" fillId="0" borderId="0" xfId="15" applyFont="1" applyAlignment="1">
      <alignment horizontal="right"/>
    </xf>
    <xf numFmtId="43" fontId="0" fillId="0" borderId="0" xfId="15" applyFont="1" applyAlignment="1">
      <alignment horizontal="right"/>
    </xf>
    <xf numFmtId="43" fontId="0" fillId="0" borderId="0" xfId="15" applyFont="1" applyAlignment="1">
      <alignment horizontal="right"/>
    </xf>
    <xf numFmtId="190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93" fontId="0" fillId="0" borderId="0" xfId="0" applyNumberFormat="1" applyAlignment="1">
      <alignment/>
    </xf>
    <xf numFmtId="10" fontId="10" fillId="0" borderId="0" xfId="21" applyNumberFormat="1" applyFont="1" applyAlignment="1">
      <alignment/>
    </xf>
    <xf numFmtId="10" fontId="0" fillId="0" borderId="0" xfId="21" applyNumberFormat="1" applyAlignment="1">
      <alignment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10" fontId="0" fillId="0" borderId="0" xfId="21" applyNumberFormat="1" applyFont="1" applyAlignment="1">
      <alignment/>
    </xf>
    <xf numFmtId="174" fontId="0" fillId="0" borderId="0" xfId="17" applyNumberFormat="1" applyFont="1" applyAlignment="1">
      <alignment/>
    </xf>
    <xf numFmtId="9" fontId="0" fillId="0" borderId="0" xfId="2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0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11.00390625" style="0" bestFit="1" customWidth="1"/>
    <col min="2" max="2" width="12.7109375" style="0" customWidth="1"/>
    <col min="4" max="4" width="17.7109375" style="0" bestFit="1" customWidth="1"/>
    <col min="5" max="5" width="8.00390625" style="0" customWidth="1"/>
    <col min="6" max="6" width="10.57421875" style="0" customWidth="1"/>
    <col min="7" max="7" width="9.28125" style="0" customWidth="1"/>
    <col min="8" max="8" width="17.7109375" style="0" customWidth="1"/>
    <col min="9" max="9" width="16.00390625" style="0" bestFit="1" customWidth="1"/>
    <col min="10" max="10" width="17.7109375" style="0" customWidth="1"/>
    <col min="11" max="11" width="16.57421875" style="11" customWidth="1"/>
    <col min="12" max="12" width="10.140625" style="11" customWidth="1"/>
    <col min="13" max="13" width="10.28125" style="11" customWidth="1"/>
    <col min="14" max="14" width="9.140625" style="11" customWidth="1"/>
    <col min="16" max="16" width="12.7109375" style="0" customWidth="1"/>
    <col min="19" max="20" width="14.140625" style="0" bestFit="1" customWidth="1"/>
  </cols>
  <sheetData>
    <row r="1" spans="1:15" ht="17.25">
      <c r="A1" s="1" t="s">
        <v>0</v>
      </c>
      <c r="I1" s="31"/>
      <c r="J1" s="31"/>
      <c r="K1" s="31"/>
      <c r="L1" s="31"/>
      <c r="O1" s="31"/>
    </row>
    <row r="2" ht="12.75">
      <c r="A2" t="s">
        <v>29</v>
      </c>
    </row>
    <row r="3" spans="1:17" ht="12.75">
      <c r="A3" t="s">
        <v>61</v>
      </c>
      <c r="I3" s="9"/>
      <c r="J3" s="9"/>
      <c r="K3" s="9"/>
      <c r="L3" s="9"/>
      <c r="N3" s="32"/>
      <c r="O3" s="33"/>
      <c r="P3" s="32"/>
      <c r="Q3" s="33"/>
    </row>
    <row r="4" spans="9:17" ht="12.75">
      <c r="I4" s="9"/>
      <c r="J4" s="9"/>
      <c r="K4" s="9"/>
      <c r="L4" s="9"/>
      <c r="N4" s="32"/>
      <c r="O4" s="33"/>
      <c r="P4" s="32"/>
      <c r="Q4" s="33"/>
    </row>
    <row r="5" spans="1:17" ht="12.75">
      <c r="A5" s="3">
        <v>65</v>
      </c>
      <c r="B5" t="s">
        <v>6</v>
      </c>
      <c r="I5" s="8"/>
      <c r="J5" s="8"/>
      <c r="K5" s="9"/>
      <c r="L5" s="9"/>
      <c r="N5" s="32"/>
      <c r="O5" s="33"/>
      <c r="P5" s="32"/>
      <c r="Q5" s="33"/>
    </row>
    <row r="6" spans="1:17" ht="12.75">
      <c r="A6" s="7">
        <v>12000</v>
      </c>
      <c r="B6" t="s">
        <v>39</v>
      </c>
      <c r="I6" s="8"/>
      <c r="J6" s="8"/>
      <c r="K6" s="9"/>
      <c r="L6" s="9"/>
      <c r="N6" s="32"/>
      <c r="O6" s="33"/>
      <c r="P6" s="32"/>
      <c r="Q6" s="33"/>
    </row>
    <row r="7" spans="1:16" ht="12.75">
      <c r="A7" s="2">
        <v>0.0235</v>
      </c>
      <c r="B7" s="28" t="s">
        <v>36</v>
      </c>
      <c r="C7" s="29" t="s">
        <v>37</v>
      </c>
      <c r="K7"/>
      <c r="L7"/>
      <c r="P7" s="11"/>
    </row>
    <row r="8" spans="3:16" ht="12.75">
      <c r="C8" s="29" t="s">
        <v>38</v>
      </c>
      <c r="K8"/>
      <c r="L8"/>
      <c r="P8" s="11"/>
    </row>
    <row r="9" spans="9:17" ht="12.75">
      <c r="I9" s="9"/>
      <c r="J9" s="9"/>
      <c r="K9" s="9"/>
      <c r="L9" s="9"/>
      <c r="N9" s="32"/>
      <c r="O9" s="33"/>
      <c r="P9" s="32"/>
      <c r="Q9" s="33"/>
    </row>
    <row r="10" spans="9:17" ht="12.75">
      <c r="I10" s="9"/>
      <c r="J10" s="9"/>
      <c r="K10" s="9"/>
      <c r="L10" s="9"/>
      <c r="N10" s="32"/>
      <c r="O10" s="33"/>
      <c r="P10" s="32"/>
      <c r="Q10" s="33"/>
    </row>
    <row r="11" spans="1:17" ht="12.75">
      <c r="A11" s="7"/>
      <c r="I11" s="8"/>
      <c r="J11" s="8"/>
      <c r="K11" s="9"/>
      <c r="L11" s="9"/>
      <c r="N11" s="32"/>
      <c r="O11" s="33"/>
      <c r="P11" s="32"/>
      <c r="Q11" s="33"/>
    </row>
    <row r="12" spans="1:17" ht="12.75">
      <c r="A12" s="30" t="s">
        <v>44</v>
      </c>
      <c r="I12" s="8"/>
      <c r="J12" s="8"/>
      <c r="K12" s="9"/>
      <c r="L12" s="9"/>
      <c r="N12" s="32"/>
      <c r="O12" s="33"/>
      <c r="P12" s="32"/>
      <c r="Q12" s="33"/>
    </row>
    <row r="13" spans="1:2" ht="12.75">
      <c r="A13" s="23" t="s">
        <v>32</v>
      </c>
      <c r="B13" s="23" t="s">
        <v>31</v>
      </c>
    </row>
    <row r="14" spans="1:3" ht="12.75">
      <c r="A14" s="8">
        <f>'2004_CDC_Male'!A10</f>
        <v>168048.3504066218</v>
      </c>
      <c r="B14" s="8">
        <f>'2004_CDC_Female'!A10</f>
        <v>190214.6275815938</v>
      </c>
      <c r="C14" t="s">
        <v>45</v>
      </c>
    </row>
    <row r="15" spans="1:3" ht="12.75">
      <c r="A15" s="8">
        <f>'2004_SS_Male'!A10</f>
        <v>165150.2464721171</v>
      </c>
      <c r="B15" s="8">
        <f>'2004_SS_Female'!A10</f>
        <v>187179.92675494196</v>
      </c>
      <c r="C15" t="s">
        <v>46</v>
      </c>
    </row>
    <row r="16" spans="1:3" ht="12.75">
      <c r="A16" s="8">
        <f>AdvSel_2004_SS_Male!A15</f>
        <v>192608.86919088397</v>
      </c>
      <c r="B16" s="8">
        <f>AdvSel_2004_SS_Female!A15</f>
        <v>212257.2240598726</v>
      </c>
      <c r="C16" t="s">
        <v>56</v>
      </c>
    </row>
    <row r="17" spans="1:3" ht="12.75">
      <c r="A17" s="7">
        <v>240000</v>
      </c>
      <c r="B17" s="7">
        <v>260000</v>
      </c>
      <c r="C17" t="s">
        <v>62</v>
      </c>
    </row>
    <row r="18" spans="1:3" ht="12.75">
      <c r="A18" s="48">
        <f>1-(A$17-A15)/A$17</f>
        <v>0.6881260269671546</v>
      </c>
      <c r="B18" s="48">
        <f>1-(B$17-B15)/B$17</f>
        <v>0.7199227952113152</v>
      </c>
      <c r="C18" t="s">
        <v>63</v>
      </c>
    </row>
    <row r="19" spans="1:3" ht="12.75">
      <c r="A19" s="48">
        <f>1-(A$17-A16)/A$17</f>
        <v>0.8025369549620165</v>
      </c>
      <c r="B19" s="48">
        <f>1-(B$17-B16)/B$17</f>
        <v>0.8163739386918176</v>
      </c>
      <c r="C19" t="s">
        <v>64</v>
      </c>
    </row>
    <row r="20" spans="1:2" ht="12.75">
      <c r="A20" s="9"/>
      <c r="B20" s="9"/>
    </row>
    <row r="21" spans="1:2" ht="12.75">
      <c r="A21" s="9"/>
      <c r="B21" s="9"/>
    </row>
    <row r="22" spans="1:2" ht="12.75">
      <c r="A22" s="9"/>
      <c r="B22" s="9"/>
    </row>
    <row r="23" spans="1:2" ht="12.75">
      <c r="A23" s="9"/>
      <c r="B23" s="9"/>
    </row>
    <row r="24" spans="1:2" ht="12.75">
      <c r="A24" s="9"/>
      <c r="B24" s="9"/>
    </row>
    <row r="25" spans="1:2" ht="12.75">
      <c r="A25" s="9"/>
      <c r="B25" s="9"/>
    </row>
    <row r="26" spans="1:2" ht="12.75">
      <c r="A26" s="9"/>
      <c r="B26" s="9"/>
    </row>
    <row r="27" spans="1:2" ht="12.75">
      <c r="A27" s="9"/>
      <c r="B27" s="9"/>
    </row>
    <row r="28" spans="1:2" ht="12.75">
      <c r="A28" s="9"/>
      <c r="B28" s="9"/>
    </row>
    <row r="29" spans="1:2" ht="12.75">
      <c r="A29" s="9"/>
      <c r="B29" s="9"/>
    </row>
    <row r="30" spans="1:2" ht="12.75">
      <c r="A30" s="9"/>
      <c r="B30" s="9"/>
    </row>
    <row r="31" spans="1:2" ht="12.75">
      <c r="A31" s="9"/>
      <c r="B31" s="9"/>
    </row>
    <row r="32" spans="1:2" ht="12.75">
      <c r="A32" s="9"/>
      <c r="B32" s="9"/>
    </row>
    <row r="33" spans="1:2" ht="12.75">
      <c r="A33" s="9"/>
      <c r="B33" s="9"/>
    </row>
    <row r="34" spans="1:2" ht="12.75">
      <c r="A34" s="9"/>
      <c r="B34" s="9"/>
    </row>
    <row r="35" spans="1:2" ht="12.75">
      <c r="A35" s="9"/>
      <c r="B35" s="9"/>
    </row>
    <row r="37" spans="6:7" ht="12.75">
      <c r="F37" s="2">
        <v>0</v>
      </c>
      <c r="G37" t="s">
        <v>9</v>
      </c>
    </row>
    <row r="38" spans="1:2" ht="12.75">
      <c r="A38" s="7">
        <v>129000</v>
      </c>
      <c r="B38" t="s">
        <v>7</v>
      </c>
    </row>
    <row r="39" spans="1:20" ht="12.75">
      <c r="A39" s="7">
        <f>A38/O43</f>
        <v>7474.609682364711</v>
      </c>
      <c r="B39" t="s">
        <v>8</v>
      </c>
      <c r="D39" s="10">
        <f>K159</f>
      </c>
      <c r="F39" s="14" t="s">
        <v>13</v>
      </c>
      <c r="G39" s="14"/>
      <c r="H39" s="14"/>
      <c r="I39" s="14"/>
      <c r="K39"/>
      <c r="O39" s="11"/>
      <c r="T39" s="41">
        <f>K43*0.02</f>
        <v>25800000</v>
      </c>
    </row>
    <row r="40" spans="1:20" ht="12.75">
      <c r="A40" s="2" t="s">
        <v>18</v>
      </c>
      <c r="E40" s="14" t="s">
        <v>26</v>
      </c>
      <c r="F40" s="14" t="s">
        <v>12</v>
      </c>
      <c r="G40" s="14" t="s">
        <v>16</v>
      </c>
      <c r="H40" s="14"/>
      <c r="I40" s="14"/>
      <c r="J40" s="14" t="s">
        <v>27</v>
      </c>
      <c r="K40"/>
      <c r="M40" s="12" t="s">
        <v>20</v>
      </c>
      <c r="N40" s="12" t="s">
        <v>22</v>
      </c>
      <c r="O40" s="12" t="s">
        <v>24</v>
      </c>
      <c r="S40" s="42">
        <v>0.0015</v>
      </c>
      <c r="T40" s="15">
        <f>T160</f>
        <v>21610289.82027495</v>
      </c>
    </row>
    <row r="41" spans="1:20" ht="12.75">
      <c r="A41" s="2"/>
      <c r="E41" s="14" t="s">
        <v>4</v>
      </c>
      <c r="F41" s="14" t="s">
        <v>11</v>
      </c>
      <c r="G41" s="14" t="s">
        <v>17</v>
      </c>
      <c r="H41" s="14" t="s">
        <v>28</v>
      </c>
      <c r="I41" s="14" t="s">
        <v>14</v>
      </c>
      <c r="J41" s="14" t="s">
        <v>15</v>
      </c>
      <c r="K41" t="s">
        <v>10</v>
      </c>
      <c r="L41" s="12" t="s">
        <v>19</v>
      </c>
      <c r="M41" s="12" t="s">
        <v>21</v>
      </c>
      <c r="N41" s="12" t="s">
        <v>23</v>
      </c>
      <c r="O41" s="12" t="s">
        <v>25</v>
      </c>
      <c r="S41" s="23" t="s">
        <v>57</v>
      </c>
      <c r="T41" s="23" t="s">
        <v>59</v>
      </c>
    </row>
    <row r="42" spans="11:20" ht="12.75">
      <c r="K42"/>
      <c r="S42" s="23" t="s">
        <v>58</v>
      </c>
      <c r="T42" s="23" t="s">
        <v>60</v>
      </c>
    </row>
    <row r="43" spans="1:17" ht="12.75">
      <c r="A43" s="5" t="s">
        <v>4</v>
      </c>
      <c r="B43" s="5" t="s">
        <v>5</v>
      </c>
      <c r="F43" s="6"/>
      <c r="G43" s="6"/>
      <c r="H43" s="9"/>
      <c r="K43" s="8">
        <f>$A$38*10000</f>
        <v>1290000000</v>
      </c>
      <c r="L43" s="13"/>
      <c r="O43" s="22">
        <f>SUM(O44:O159)</f>
        <v>17.25842625660539</v>
      </c>
      <c r="P43" s="5" t="s">
        <v>4</v>
      </c>
      <c r="Q43" s="5" t="s">
        <v>5</v>
      </c>
    </row>
    <row r="44" spans="1:20" ht="12.75">
      <c r="A44">
        <v>0</v>
      </c>
      <c r="B44">
        <v>0.001794</v>
      </c>
      <c r="E44" s="16">
        <f>A5</f>
        <v>65</v>
      </c>
      <c r="F44" s="17">
        <f>10000</f>
        <v>10000</v>
      </c>
      <c r="G44" s="18">
        <f aca="true" t="shared" si="0" ref="G44:G75">IF(E44="","",(1+$F$37)^(E44-$A$5))</f>
        <v>1</v>
      </c>
      <c r="H44" s="9">
        <f aca="true" t="shared" si="1" ref="H44:H75">IF(E44="","",$A$39*F44*G44)</f>
        <v>74746096.82364711</v>
      </c>
      <c r="I44" s="8">
        <f>IF(E44="","",K43-H44)</f>
        <v>1215253903.176353</v>
      </c>
      <c r="J44" s="9">
        <f aca="true" t="shared" si="2" ref="J44:J75">IF(E44="","",I44*((1+$A$7)*(1+$F$37)-1))</f>
        <v>28558466.72464439</v>
      </c>
      <c r="K44" s="8">
        <f>IF(E44="","",I44+J44)</f>
        <v>1243812369.9009974</v>
      </c>
      <c r="L44" s="19">
        <v>1</v>
      </c>
      <c r="M44" s="20">
        <v>1</v>
      </c>
      <c r="N44" s="21">
        <v>1</v>
      </c>
      <c r="O44" s="22">
        <f>L44*M44*N44</f>
        <v>1</v>
      </c>
      <c r="P44">
        <v>0</v>
      </c>
      <c r="Q44">
        <v>0.002311</v>
      </c>
      <c r="S44" s="15">
        <f>K44*$S$40</f>
        <v>1865718.5548514961</v>
      </c>
      <c r="T44" s="15">
        <f>S44*N44</f>
        <v>1865718.5548514961</v>
      </c>
    </row>
    <row r="45" spans="1:20" ht="12.75">
      <c r="A45">
        <v>1</v>
      </c>
      <c r="B45">
        <v>0.000755</v>
      </c>
      <c r="E45" s="16">
        <f>IF(E44&lt;MAX($A$44:$A$159),E44+1,"")</f>
        <v>66</v>
      </c>
      <c r="F45" s="17">
        <f>IF(E45="","",(1-VLOOKUP(E44,$A$44:$B$159,2,FALSE))*F44)</f>
        <v>9929.83</v>
      </c>
      <c r="G45" s="18">
        <f t="shared" si="0"/>
        <v>1</v>
      </c>
      <c r="H45" s="15">
        <f t="shared" si="1"/>
        <v>74221603.46223558</v>
      </c>
      <c r="I45" s="8">
        <f aca="true" t="shared" si="3" ref="I45:I106">IF(E45="","",K44-H45)</f>
        <v>1169590766.4387617</v>
      </c>
      <c r="J45" s="9">
        <f t="shared" si="2"/>
        <v>27485383.01131099</v>
      </c>
      <c r="K45" s="8">
        <f aca="true" t="shared" si="4" ref="K45:K106">IF(E45="","",I45+J45)</f>
        <v>1197076149.4500728</v>
      </c>
      <c r="L45" s="19">
        <f>IF(E45="","",L44*(1+$F$37))</f>
        <v>1</v>
      </c>
      <c r="M45" s="20">
        <f>IF(E45="","",(1-VLOOKUP(E44,$A$44:$B$159,2,FALSE))*M44)</f>
        <v>0.992983</v>
      </c>
      <c r="N45" s="21">
        <f>IF(E45="","",N44/((1+$A$7)*(1+$F$37)))</f>
        <v>0.9770395701025891</v>
      </c>
      <c r="O45" s="22">
        <f>IF(E45="","",L45*M45*N45)</f>
        <v>0.9701836834391792</v>
      </c>
      <c r="P45">
        <v>1</v>
      </c>
      <c r="Q45">
        <v>0.000906</v>
      </c>
      <c r="S45" s="15">
        <f>IF(S44&lt;=0.01,0,K45*$S$40)</f>
        <v>1795614.2241751093</v>
      </c>
      <c r="T45" s="15">
        <f>IF(T44&lt;=0.01,0,S45*N45)</f>
        <v>1754386.1496581428</v>
      </c>
    </row>
    <row r="46" spans="1:20" ht="12.75">
      <c r="A46">
        <v>2</v>
      </c>
      <c r="B46">
        <v>0.000392</v>
      </c>
      <c r="E46" s="16">
        <f aca="true" t="shared" si="5" ref="E46:E106">IF(E45&lt;MAX($A$44:$A$159),E45+1,"")</f>
        <v>67</v>
      </c>
      <c r="F46" s="17">
        <f aca="true" t="shared" si="6" ref="F46:F94">IF(E46="","",(1-VLOOKUP(E45,$A$44:$B$159,2,FALSE))*F45)</f>
        <v>9853.03269478</v>
      </c>
      <c r="G46" s="18">
        <f t="shared" si="0"/>
        <v>1</v>
      </c>
      <c r="H46" s="15">
        <f t="shared" si="1"/>
        <v>73647573.58105865</v>
      </c>
      <c r="I46" s="8">
        <f t="shared" si="3"/>
        <v>1123428575.869014</v>
      </c>
      <c r="J46" s="9">
        <f t="shared" si="2"/>
        <v>26400571.532921914</v>
      </c>
      <c r="K46" s="8">
        <f t="shared" si="4"/>
        <v>1149829147.401936</v>
      </c>
      <c r="L46" s="19">
        <f aca="true" t="shared" si="7" ref="L46:L106">IF(E46="","",L45*(1+$F$37))</f>
        <v>1</v>
      </c>
      <c r="M46" s="20">
        <f aca="true" t="shared" si="8" ref="M46:M106">IF(E46="","",(1-VLOOKUP(E45,$A$44:$B$159,2,FALSE))*M45)</f>
        <v>0.985303269478</v>
      </c>
      <c r="N46" s="21">
        <f>IF(E46="","",N45/((1+$A$7)*(1+$F$37)))</f>
        <v>0.9546063215462521</v>
      </c>
      <c r="O46" s="22">
        <f aca="true" t="shared" si="9" ref="O46:O106">IF(E46="","",L46*M46*N46)</f>
        <v>0.9405767296838892</v>
      </c>
      <c r="P46">
        <v>2</v>
      </c>
      <c r="Q46">
        <v>0.000504</v>
      </c>
      <c r="S46" s="15">
        <f aca="true" t="shared" si="10" ref="S46:S109">IF(S45&lt;=0.01,0,K46*$S$40)</f>
        <v>1724743.721102904</v>
      </c>
      <c r="T46" s="15">
        <f aca="true" t="shared" si="11" ref="T46:T109">IF(T45&lt;=0.01,0,S46*N46)</f>
        <v>1646451.2592120382</v>
      </c>
    </row>
    <row r="47" spans="1:20" ht="12.75">
      <c r="A47">
        <v>3</v>
      </c>
      <c r="B47">
        <v>0.00029</v>
      </c>
      <c r="E47" s="16">
        <f t="shared" si="5"/>
        <v>68</v>
      </c>
      <c r="F47" s="17">
        <f t="shared" si="6"/>
        <v>9769.370594168624</v>
      </c>
      <c r="G47" s="18">
        <f t="shared" si="0"/>
        <v>1</v>
      </c>
      <c r="H47" s="15">
        <f t="shared" si="1"/>
        <v>73022232.03378189</v>
      </c>
      <c r="I47" s="8">
        <f t="shared" si="3"/>
        <v>1076806915.368154</v>
      </c>
      <c r="J47" s="9">
        <f t="shared" si="2"/>
        <v>25304962.5111517</v>
      </c>
      <c r="K47" s="8">
        <f t="shared" si="4"/>
        <v>1102111877.8793058</v>
      </c>
      <c r="L47" s="19">
        <f t="shared" si="7"/>
        <v>1</v>
      </c>
      <c r="M47" s="20">
        <f t="shared" si="8"/>
        <v>0.9769370594168623</v>
      </c>
      <c r="N47" s="21">
        <f>IF(E47="","",N46/((1+$A$7)*(1+$F$37)))</f>
        <v>0.9326881500207641</v>
      </c>
      <c r="O47" s="22">
        <f t="shared" si="9"/>
        <v>0.9111776186342385</v>
      </c>
      <c r="P47">
        <v>3</v>
      </c>
      <c r="Q47">
        <v>0.000408</v>
      </c>
      <c r="S47" s="15">
        <f t="shared" si="10"/>
        <v>1653167.8168189588</v>
      </c>
      <c r="T47" s="15">
        <f t="shared" si="11"/>
        <v>1541890.0327427401</v>
      </c>
    </row>
    <row r="48" spans="1:20" ht="12.75">
      <c r="A48">
        <v>4</v>
      </c>
      <c r="B48">
        <v>0.000232</v>
      </c>
      <c r="E48" s="16">
        <f t="shared" si="5"/>
        <v>69</v>
      </c>
      <c r="F48" s="17">
        <f t="shared" si="6"/>
        <v>9678.632680089986</v>
      </c>
      <c r="G48" s="18">
        <f t="shared" si="0"/>
        <v>1</v>
      </c>
      <c r="H48" s="15">
        <f t="shared" si="1"/>
        <v>72344001.54265213</v>
      </c>
      <c r="I48" s="8">
        <f t="shared" si="3"/>
        <v>1029767876.3366537</v>
      </c>
      <c r="J48" s="9">
        <f t="shared" si="2"/>
        <v>24199545.09391144</v>
      </c>
      <c r="K48" s="8">
        <f t="shared" si="4"/>
        <v>1053967421.4305651</v>
      </c>
      <c r="L48" s="19">
        <f t="shared" si="7"/>
        <v>1</v>
      </c>
      <c r="M48" s="20">
        <f t="shared" si="8"/>
        <v>0.9678632680089985</v>
      </c>
      <c r="N48" s="21">
        <f>IF(E48="","",N47/((1+$A$7)*(1+$F$37)))</f>
        <v>0.9112732291360665</v>
      </c>
      <c r="O48" s="22">
        <f t="shared" si="9"/>
        <v>0.8819878856007461</v>
      </c>
      <c r="P48">
        <v>4</v>
      </c>
      <c r="Q48">
        <v>0.000357</v>
      </c>
      <c r="S48" s="15">
        <f t="shared" si="10"/>
        <v>1580951.1321458477</v>
      </c>
      <c r="T48" s="15">
        <f t="shared" si="11"/>
        <v>1440678.4432968667</v>
      </c>
    </row>
    <row r="49" spans="1:20" ht="12.75">
      <c r="A49">
        <v>5</v>
      </c>
      <c r="B49">
        <v>0.000189</v>
      </c>
      <c r="E49" s="16">
        <f t="shared" si="5"/>
        <v>70</v>
      </c>
      <c r="F49" s="17">
        <f t="shared" si="6"/>
        <v>9580.268736162232</v>
      </c>
      <c r="G49" s="18">
        <f t="shared" si="0"/>
        <v>1</v>
      </c>
      <c r="H49" s="15">
        <f t="shared" si="1"/>
        <v>71608769.45497416</v>
      </c>
      <c r="I49" s="8">
        <f t="shared" si="3"/>
        <v>982358651.975591</v>
      </c>
      <c r="J49" s="9">
        <f t="shared" si="2"/>
        <v>23085428.321426462</v>
      </c>
      <c r="K49" s="8">
        <f t="shared" si="4"/>
        <v>1005444080.2970175</v>
      </c>
      <c r="L49" s="19">
        <f t="shared" si="7"/>
        <v>1</v>
      </c>
      <c r="M49" s="20">
        <f t="shared" si="8"/>
        <v>0.958026873616223</v>
      </c>
      <c r="N49" s="21">
        <f>IF(E49="","",N48/((1+$A$7)*(1+$F$37)))</f>
        <v>0.8903500040411005</v>
      </c>
      <c r="O49" s="22">
        <f t="shared" si="9"/>
        <v>0.852979230795687</v>
      </c>
      <c r="P49">
        <v>5</v>
      </c>
      <c r="Q49">
        <v>0.000324</v>
      </c>
      <c r="S49" s="15">
        <f t="shared" si="10"/>
        <v>1508166.1204455262</v>
      </c>
      <c r="T49" s="15">
        <f t="shared" si="11"/>
        <v>1342795.7114333252</v>
      </c>
    </row>
    <row r="50" spans="1:20" ht="12.75">
      <c r="A50">
        <v>6</v>
      </c>
      <c r="B50">
        <v>0.000156</v>
      </c>
      <c r="E50" s="16">
        <f t="shared" si="5"/>
        <v>71</v>
      </c>
      <c r="F50" s="17">
        <f t="shared" si="6"/>
        <v>9473.30503572298</v>
      </c>
      <c r="G50" s="18">
        <f t="shared" si="0"/>
        <v>1</v>
      </c>
      <c r="H50" s="15">
        <f t="shared" si="1"/>
        <v>70809257.54400937</v>
      </c>
      <c r="I50" s="8">
        <f t="shared" si="3"/>
        <v>934634822.7530081</v>
      </c>
      <c r="J50" s="9">
        <f t="shared" si="2"/>
        <v>21963918.334695764</v>
      </c>
      <c r="K50" s="8">
        <f t="shared" si="4"/>
        <v>956598741.087704</v>
      </c>
      <c r="L50" s="19">
        <f t="shared" si="7"/>
        <v>1</v>
      </c>
      <c r="M50" s="20">
        <f t="shared" si="8"/>
        <v>0.9473305035722979</v>
      </c>
      <c r="N50" s="21">
        <f>IF(E50="","",N49/((1+$A$7)*(1+$F$37)))</f>
        <v>0.8699071851891553</v>
      </c>
      <c r="O50" s="22">
        <f t="shared" si="9"/>
        <v>0.8240896118064027</v>
      </c>
      <c r="P50">
        <v>6</v>
      </c>
      <c r="Q50">
        <v>0.000301</v>
      </c>
      <c r="S50" s="15">
        <f t="shared" si="10"/>
        <v>1434898.111631556</v>
      </c>
      <c r="T50" s="15">
        <f t="shared" si="11"/>
        <v>1248228.1773226412</v>
      </c>
    </row>
    <row r="51" spans="1:20" ht="12.75">
      <c r="A51">
        <v>7</v>
      </c>
      <c r="B51">
        <v>0.000131</v>
      </c>
      <c r="E51" s="16">
        <f t="shared" si="5"/>
        <v>72</v>
      </c>
      <c r="F51" s="17">
        <f t="shared" si="6"/>
        <v>9356.413924887194</v>
      </c>
      <c r="G51" s="18">
        <f t="shared" si="0"/>
        <v>1</v>
      </c>
      <c r="H51" s="15">
        <f t="shared" si="1"/>
        <v>69935542.11517383</v>
      </c>
      <c r="I51" s="8">
        <f t="shared" si="3"/>
        <v>886663198.9725301</v>
      </c>
      <c r="J51" s="9">
        <f t="shared" si="2"/>
        <v>20836585.175854526</v>
      </c>
      <c r="K51" s="8">
        <f t="shared" si="4"/>
        <v>907499784.1483847</v>
      </c>
      <c r="L51" s="19">
        <f t="shared" si="7"/>
        <v>1</v>
      </c>
      <c r="M51" s="20">
        <f t="shared" si="8"/>
        <v>0.9356413924887192</v>
      </c>
      <c r="N51" s="21">
        <f>IF(E51="","",N50/((1+$A$7)*(1+$F$37)))</f>
        <v>0.8499337422463656</v>
      </c>
      <c r="O51" s="22">
        <f t="shared" si="9"/>
        <v>0.7952331901185378</v>
      </c>
      <c r="P51">
        <v>7</v>
      </c>
      <c r="Q51">
        <v>0.000286</v>
      </c>
      <c r="S51" s="15">
        <f t="shared" si="10"/>
        <v>1361249.676222577</v>
      </c>
      <c r="T51" s="15">
        <f t="shared" si="11"/>
        <v>1156972.0314435083</v>
      </c>
    </row>
    <row r="52" spans="1:20" ht="12.75">
      <c r="A52">
        <v>8</v>
      </c>
      <c r="B52">
        <v>0.000131</v>
      </c>
      <c r="E52" s="16">
        <f t="shared" si="5"/>
        <v>73</v>
      </c>
      <c r="F52" s="17">
        <f t="shared" si="6"/>
        <v>9227.912936042794</v>
      </c>
      <c r="G52" s="18">
        <f t="shared" si="0"/>
        <v>1</v>
      </c>
      <c r="H52" s="15">
        <f t="shared" si="1"/>
        <v>68975047.37976404</v>
      </c>
      <c r="I52" s="8">
        <f t="shared" si="3"/>
        <v>838524736.7686206</v>
      </c>
      <c r="J52" s="9">
        <f t="shared" si="2"/>
        <v>19705331.314062648</v>
      </c>
      <c r="K52" s="8">
        <f t="shared" si="4"/>
        <v>858230068.0826832</v>
      </c>
      <c r="L52" s="19">
        <f t="shared" si="7"/>
        <v>1</v>
      </c>
      <c r="M52" s="20">
        <f t="shared" si="8"/>
        <v>0.9227912936042791</v>
      </c>
      <c r="N52" s="21">
        <f>IF(E52="","",N51/((1+$A$7)*(1+$F$37)))</f>
        <v>0.8304188981400739</v>
      </c>
      <c r="O52" s="22">
        <f t="shared" si="9"/>
        <v>0.7663033292481188</v>
      </c>
      <c r="P52">
        <v>8</v>
      </c>
      <c r="Q52">
        <v>0.000328</v>
      </c>
      <c r="S52" s="15">
        <f t="shared" si="10"/>
        <v>1287345.1021240249</v>
      </c>
      <c r="T52" s="15">
        <f t="shared" si="11"/>
        <v>1069035.7012318536</v>
      </c>
    </row>
    <row r="53" spans="1:20" ht="12.75">
      <c r="A53">
        <v>9</v>
      </c>
      <c r="B53">
        <v>0.000134</v>
      </c>
      <c r="E53" s="16">
        <f t="shared" si="5"/>
        <v>74</v>
      </c>
      <c r="F53" s="17">
        <f t="shared" si="6"/>
        <v>9085.88612804416</v>
      </c>
      <c r="G53" s="18">
        <f t="shared" si="0"/>
        <v>1</v>
      </c>
      <c r="H53" s="15">
        <f t="shared" si="1"/>
        <v>67913452.42554209</v>
      </c>
      <c r="I53" s="8">
        <f t="shared" si="3"/>
        <v>790316615.6571411</v>
      </c>
      <c r="J53" s="9">
        <f t="shared" si="2"/>
        <v>18572440.467942875</v>
      </c>
      <c r="K53" s="8">
        <f t="shared" si="4"/>
        <v>808889056.1250839</v>
      </c>
      <c r="L53" s="19">
        <f t="shared" si="7"/>
        <v>1</v>
      </c>
      <c r="M53" s="20">
        <f t="shared" si="8"/>
        <v>0.9085886128044156</v>
      </c>
      <c r="N53" s="21">
        <f>IF(E53="","",N52/((1+$A$7)*(1+$F$37)))</f>
        <v>0.8113521232438434</v>
      </c>
      <c r="O53" s="22">
        <f t="shared" si="9"/>
        <v>0.7371853001540409</v>
      </c>
      <c r="P53">
        <v>9</v>
      </c>
      <c r="Q53">
        <v>0.000362</v>
      </c>
      <c r="S53" s="15">
        <f t="shared" si="10"/>
        <v>1213333.584187626</v>
      </c>
      <c r="T53" s="15">
        <f t="shared" si="11"/>
        <v>984440.7797336929</v>
      </c>
    </row>
    <row r="54" spans="1:20" ht="12.75">
      <c r="A54">
        <v>10</v>
      </c>
      <c r="B54">
        <v>0.00014</v>
      </c>
      <c r="E54" s="16">
        <f t="shared" si="5"/>
        <v>75</v>
      </c>
      <c r="F54" s="17">
        <f t="shared" si="6"/>
        <v>8928.464064989666</v>
      </c>
      <c r="G54" s="18">
        <f t="shared" si="0"/>
        <v>1</v>
      </c>
      <c r="H54" s="15">
        <f t="shared" si="1"/>
        <v>66736783.94881715</v>
      </c>
      <c r="I54" s="8">
        <f t="shared" si="3"/>
        <v>742152272.1762668</v>
      </c>
      <c r="J54" s="9">
        <f t="shared" si="2"/>
        <v>17440578.396142326</v>
      </c>
      <c r="K54" s="8">
        <f t="shared" si="4"/>
        <v>759592850.5724092</v>
      </c>
      <c r="L54" s="19">
        <f t="shared" si="7"/>
        <v>1</v>
      </c>
      <c r="M54" s="20">
        <f t="shared" si="8"/>
        <v>0.8928464064989663</v>
      </c>
      <c r="N54" s="21">
        <f>IF(E54="","",N53/((1+$A$7)*(1+$F$37)))</f>
        <v>0.7927231296959877</v>
      </c>
      <c r="O54" s="22">
        <f t="shared" si="9"/>
        <v>0.7077799976976766</v>
      </c>
      <c r="P54">
        <v>10</v>
      </c>
      <c r="Q54">
        <v>0.00039</v>
      </c>
      <c r="S54" s="15">
        <f t="shared" si="10"/>
        <v>1139389.2758586137</v>
      </c>
      <c r="T54" s="15">
        <f t="shared" si="11"/>
        <v>903220.2327006853</v>
      </c>
    </row>
    <row r="55" spans="1:20" ht="12.75">
      <c r="A55">
        <v>11</v>
      </c>
      <c r="B55">
        <v>0.000148</v>
      </c>
      <c r="E55" s="16">
        <f t="shared" si="5"/>
        <v>76</v>
      </c>
      <c r="F55" s="17">
        <f t="shared" si="6"/>
        <v>8753.903664055053</v>
      </c>
      <c r="G55" s="18">
        <f t="shared" si="0"/>
        <v>1</v>
      </c>
      <c r="H55" s="15">
        <f t="shared" si="1"/>
        <v>65432013.085833825</v>
      </c>
      <c r="I55" s="8">
        <f t="shared" si="3"/>
        <v>694160837.4865754</v>
      </c>
      <c r="J55" s="9">
        <f t="shared" si="2"/>
        <v>16312779.680934574</v>
      </c>
      <c r="K55" s="8">
        <f t="shared" si="4"/>
        <v>710473617.1675099</v>
      </c>
      <c r="L55" s="19">
        <f t="shared" si="7"/>
        <v>1</v>
      </c>
      <c r="M55" s="20">
        <f t="shared" si="8"/>
        <v>0.875390366405505</v>
      </c>
      <c r="N55" s="21">
        <f>IF(E55="","",N54/((1+$A$7)*(1+$F$37)))</f>
        <v>0.7745218658485468</v>
      </c>
      <c r="O55" s="22">
        <f t="shared" si="9"/>
        <v>0.6780089799342348</v>
      </c>
      <c r="P55">
        <v>11</v>
      </c>
      <c r="Q55">
        <v>0.000413</v>
      </c>
      <c r="S55" s="15">
        <f t="shared" si="10"/>
        <v>1065710.425751265</v>
      </c>
      <c r="T55" s="15">
        <f t="shared" si="11"/>
        <v>825416.0274071188</v>
      </c>
    </row>
    <row r="56" spans="1:20" ht="12.75">
      <c r="A56">
        <v>12</v>
      </c>
      <c r="B56">
        <v>0.000158</v>
      </c>
      <c r="E56" s="16">
        <f t="shared" si="5"/>
        <v>77</v>
      </c>
      <c r="F56" s="17">
        <f t="shared" si="6"/>
        <v>8560.661240671037</v>
      </c>
      <c r="G56" s="18">
        <f t="shared" si="0"/>
        <v>1</v>
      </c>
      <c r="H56" s="15">
        <f t="shared" si="1"/>
        <v>63987601.396964036</v>
      </c>
      <c r="I56" s="8">
        <f t="shared" si="3"/>
        <v>646486015.7705458</v>
      </c>
      <c r="J56" s="9">
        <f t="shared" si="2"/>
        <v>15192421.370607877</v>
      </c>
      <c r="K56" s="8">
        <f t="shared" si="4"/>
        <v>661678437.1411537</v>
      </c>
      <c r="L56" s="19">
        <f t="shared" si="7"/>
        <v>1</v>
      </c>
      <c r="M56" s="20">
        <f t="shared" si="8"/>
        <v>0.8560661240671036</v>
      </c>
      <c r="N56" s="21">
        <f>IF(E56="","",N55/((1+$A$7)*(1+$F$37)))</f>
        <v>0.7567385108437193</v>
      </c>
      <c r="O56" s="22">
        <f t="shared" si="9"/>
        <v>0.6478182039102947</v>
      </c>
      <c r="P56">
        <v>12</v>
      </c>
      <c r="Q56">
        <v>0.000431</v>
      </c>
      <c r="S56" s="15">
        <f t="shared" si="10"/>
        <v>992517.6557117306</v>
      </c>
      <c r="T56" s="15">
        <f t="shared" si="11"/>
        <v>751076.3327693944</v>
      </c>
    </row>
    <row r="57" spans="1:20" ht="12.75">
      <c r="A57">
        <v>13</v>
      </c>
      <c r="B57">
        <v>0.00017</v>
      </c>
      <c r="E57" s="16">
        <f t="shared" si="5"/>
        <v>78</v>
      </c>
      <c r="F57" s="17">
        <f t="shared" si="6"/>
        <v>8347.415169165923</v>
      </c>
      <c r="G57" s="18">
        <f t="shared" si="0"/>
        <v>1</v>
      </c>
      <c r="H57" s="15">
        <f t="shared" si="1"/>
        <v>62393670.24616567</v>
      </c>
      <c r="I57" s="8">
        <f t="shared" si="3"/>
        <v>599284766.8949881</v>
      </c>
      <c r="J57" s="9">
        <f t="shared" si="2"/>
        <v>14083192.022032265</v>
      </c>
      <c r="K57" s="8">
        <f t="shared" si="4"/>
        <v>613367958.9170203</v>
      </c>
      <c r="L57" s="19">
        <f t="shared" si="7"/>
        <v>1</v>
      </c>
      <c r="M57" s="20">
        <f t="shared" si="8"/>
        <v>0.834741516916592</v>
      </c>
      <c r="N57" s="21">
        <f>IF(E57="","",N56/((1+$A$7)*(1+$F$37)))</f>
        <v>0.739363469314821</v>
      </c>
      <c r="O57" s="22">
        <f t="shared" si="9"/>
        <v>0.6171773839285678</v>
      </c>
      <c r="P57">
        <v>13</v>
      </c>
      <c r="Q57">
        <v>0.000446</v>
      </c>
      <c r="S57" s="15">
        <f t="shared" si="10"/>
        <v>920051.9383755305</v>
      </c>
      <c r="T57" s="15">
        <f t="shared" si="11"/>
        <v>680252.7931071582</v>
      </c>
    </row>
    <row r="58" spans="1:20" ht="12.75">
      <c r="A58">
        <v>14</v>
      </c>
      <c r="B58">
        <v>0.000183</v>
      </c>
      <c r="E58" s="16">
        <f t="shared" si="5"/>
        <v>79</v>
      </c>
      <c r="F58" s="17">
        <f t="shared" si="6"/>
        <v>8113.069835706759</v>
      </c>
      <c r="G58" s="18">
        <f t="shared" si="0"/>
        <v>1</v>
      </c>
      <c r="H58" s="15">
        <f t="shared" si="1"/>
        <v>60642030.34767482</v>
      </c>
      <c r="I58" s="8">
        <f t="shared" si="3"/>
        <v>552725928.5693455</v>
      </c>
      <c r="J58" s="9">
        <f t="shared" si="2"/>
        <v>12989059.321379662</v>
      </c>
      <c r="K58" s="8">
        <f t="shared" si="4"/>
        <v>565714987.8907251</v>
      </c>
      <c r="L58" s="19">
        <f t="shared" si="7"/>
        <v>1</v>
      </c>
      <c r="M58" s="20">
        <f t="shared" si="8"/>
        <v>0.8113069835706757</v>
      </c>
      <c r="N58" s="21">
        <f>IF(E58="","",N57/((1+$A$7)*(1+$F$37)))</f>
        <v>0.7223873662089115</v>
      </c>
      <c r="O58" s="22">
        <f t="shared" si="9"/>
        <v>0.586077915048517</v>
      </c>
      <c r="P58">
        <v>14</v>
      </c>
      <c r="Q58">
        <v>0.000458</v>
      </c>
      <c r="S58" s="15">
        <f t="shared" si="10"/>
        <v>848572.4818360878</v>
      </c>
      <c r="T58" s="15">
        <f t="shared" si="11"/>
        <v>612998.0401909308</v>
      </c>
    </row>
    <row r="59" spans="1:20" ht="12.75">
      <c r="A59">
        <v>15</v>
      </c>
      <c r="B59">
        <v>0.000197</v>
      </c>
      <c r="E59" s="16">
        <f t="shared" si="5"/>
        <v>80</v>
      </c>
      <c r="F59" s="17">
        <f t="shared" si="6"/>
        <v>7856.599472060397</v>
      </c>
      <c r="G59" s="18">
        <f t="shared" si="0"/>
        <v>1</v>
      </c>
      <c r="H59" s="15">
        <f t="shared" si="1"/>
        <v>58725014.48432412</v>
      </c>
      <c r="I59" s="8">
        <f t="shared" si="3"/>
        <v>506989973.40640104</v>
      </c>
      <c r="J59" s="9">
        <f t="shared" si="2"/>
        <v>11914264.375050463</v>
      </c>
      <c r="K59" s="8">
        <f t="shared" si="4"/>
        <v>518904237.7814515</v>
      </c>
      <c r="L59" s="19">
        <f t="shared" si="7"/>
        <v>1</v>
      </c>
      <c r="M59" s="20">
        <f t="shared" si="8"/>
        <v>0.7856599472060395</v>
      </c>
      <c r="N59" s="21">
        <f>IF(E59="","",N58/((1+$A$7)*(1+$F$37)))</f>
        <v>0.7058010417282965</v>
      </c>
      <c r="O59" s="22">
        <f t="shared" si="9"/>
        <v>0.5545196091822211</v>
      </c>
      <c r="P59">
        <v>15</v>
      </c>
      <c r="Q59">
        <v>0.00047</v>
      </c>
      <c r="S59" s="15">
        <f t="shared" si="10"/>
        <v>778356.3566721773</v>
      </c>
      <c r="T59" s="15">
        <f t="shared" si="11"/>
        <v>549364.7273750643</v>
      </c>
    </row>
    <row r="60" spans="1:20" ht="12.75">
      <c r="A60">
        <v>16</v>
      </c>
      <c r="B60">
        <v>0.000212</v>
      </c>
      <c r="E60" s="16">
        <f t="shared" si="5"/>
        <v>81</v>
      </c>
      <c r="F60" s="17">
        <f t="shared" si="6"/>
        <v>7577.061662844489</v>
      </c>
      <c r="G60" s="18">
        <f t="shared" si="0"/>
        <v>1</v>
      </c>
      <c r="H60" s="15">
        <f t="shared" si="1"/>
        <v>56635578.46897187</v>
      </c>
      <c r="I60" s="8">
        <f t="shared" si="3"/>
        <v>462268659.3124797</v>
      </c>
      <c r="J60" s="9">
        <f t="shared" si="2"/>
        <v>10863313.493843308</v>
      </c>
      <c r="K60" s="8">
        <f t="shared" si="4"/>
        <v>473131972.806323</v>
      </c>
      <c r="L60" s="19">
        <f t="shared" si="7"/>
        <v>1</v>
      </c>
      <c r="M60" s="20">
        <f t="shared" si="8"/>
        <v>0.7577061662844486</v>
      </c>
      <c r="N60" s="21">
        <f>IF(E60="","",N59/((1+$A$7)*(1+$F$37)))</f>
        <v>0.6895955463881743</v>
      </c>
      <c r="O60" s="22">
        <f t="shared" si="9"/>
        <v>0.5225107977406133</v>
      </c>
      <c r="P60">
        <v>16</v>
      </c>
      <c r="Q60">
        <v>0.000481</v>
      </c>
      <c r="S60" s="15">
        <f t="shared" si="10"/>
        <v>709697.9592094845</v>
      </c>
      <c r="T60" s="15">
        <f t="shared" si="11"/>
        <v>489404.55195163673</v>
      </c>
    </row>
    <row r="61" spans="1:20" ht="12.75">
      <c r="A61">
        <v>17</v>
      </c>
      <c r="B61">
        <v>0.000228</v>
      </c>
      <c r="E61" s="16">
        <f t="shared" si="5"/>
        <v>82</v>
      </c>
      <c r="F61" s="17">
        <f t="shared" si="6"/>
        <v>7273.751884480824</v>
      </c>
      <c r="G61" s="18">
        <f t="shared" si="0"/>
        <v>1</v>
      </c>
      <c r="H61" s="15">
        <f t="shared" si="1"/>
        <v>54368456.26285893</v>
      </c>
      <c r="I61" s="8">
        <f t="shared" si="3"/>
        <v>418763516.54346406</v>
      </c>
      <c r="J61" s="9">
        <f t="shared" si="2"/>
        <v>9840942.638771437</v>
      </c>
      <c r="K61" s="8">
        <f t="shared" si="4"/>
        <v>428604459.1822355</v>
      </c>
      <c r="L61" s="19">
        <f t="shared" si="7"/>
        <v>1</v>
      </c>
      <c r="M61" s="20">
        <f t="shared" si="8"/>
        <v>0.7273751884480821</v>
      </c>
      <c r="N61" s="21">
        <f>IF(E61="","",N60/((1+$A$7)*(1+$F$37)))</f>
        <v>0.6737621361877619</v>
      </c>
      <c r="O61" s="22">
        <f t="shared" si="9"/>
        <v>0.4900778607787557</v>
      </c>
      <c r="P61">
        <v>17</v>
      </c>
      <c r="Q61">
        <v>0.000495</v>
      </c>
      <c r="S61" s="15">
        <f t="shared" si="10"/>
        <v>642906.6887733532</v>
      </c>
      <c r="T61" s="15">
        <f t="shared" si="11"/>
        <v>433166.1839973351</v>
      </c>
    </row>
    <row r="62" spans="1:20" ht="12.75">
      <c r="A62">
        <v>18</v>
      </c>
      <c r="B62">
        <v>0.000244</v>
      </c>
      <c r="E62" s="16">
        <f t="shared" si="5"/>
        <v>83</v>
      </c>
      <c r="F62" s="17">
        <f t="shared" si="6"/>
        <v>6946.30939589715</v>
      </c>
      <c r="G62" s="18">
        <f t="shared" si="0"/>
        <v>1</v>
      </c>
      <c r="H62" s="15">
        <f t="shared" si="1"/>
        <v>51920951.46727381</v>
      </c>
      <c r="I62" s="8">
        <f t="shared" si="3"/>
        <v>376683507.71496165</v>
      </c>
      <c r="J62" s="9">
        <f t="shared" si="2"/>
        <v>8852062.431301627</v>
      </c>
      <c r="K62" s="8">
        <f t="shared" si="4"/>
        <v>385535570.1462633</v>
      </c>
      <c r="L62" s="19">
        <f t="shared" si="7"/>
        <v>1</v>
      </c>
      <c r="M62" s="20">
        <f t="shared" si="8"/>
        <v>0.6946309395897149</v>
      </c>
      <c r="N62" s="21">
        <f>IF(E62="","",N61/((1+$A$7)*(1+$F$37)))</f>
        <v>0.658292267892293</v>
      </c>
      <c r="O62" s="22">
        <f t="shared" si="9"/>
        <v>0.4572701765706678</v>
      </c>
      <c r="P62">
        <v>18</v>
      </c>
      <c r="Q62">
        <v>0.00051</v>
      </c>
      <c r="S62" s="15">
        <f t="shared" si="10"/>
        <v>578303.355219395</v>
      </c>
      <c r="T62" s="15">
        <f t="shared" si="11"/>
        <v>380692.6272370979</v>
      </c>
    </row>
    <row r="63" spans="1:20" ht="12.75">
      <c r="A63">
        <v>19</v>
      </c>
      <c r="B63">
        <v>0.00026</v>
      </c>
      <c r="E63" s="16">
        <f t="shared" si="5"/>
        <v>84</v>
      </c>
      <c r="F63" s="17">
        <f t="shared" si="6"/>
        <v>6594.826140464755</v>
      </c>
      <c r="G63" s="18">
        <f t="shared" si="0"/>
        <v>1</v>
      </c>
      <c r="H63" s="15">
        <f t="shared" si="1"/>
        <v>49293751.32302976</v>
      </c>
      <c r="I63" s="8">
        <f t="shared" si="3"/>
        <v>336241818.82323354</v>
      </c>
      <c r="J63" s="9">
        <f t="shared" si="2"/>
        <v>7901682.742346014</v>
      </c>
      <c r="K63" s="8">
        <f t="shared" si="4"/>
        <v>344143501.56557953</v>
      </c>
      <c r="L63" s="19">
        <f t="shared" si="7"/>
        <v>1</v>
      </c>
      <c r="M63" s="20">
        <f t="shared" si="8"/>
        <v>0.6594826140464753</v>
      </c>
      <c r="N63" s="21">
        <f>IF(E63="","",N62/((1+$A$7)*(1+$F$37)))</f>
        <v>0.6431775944233443</v>
      </c>
      <c r="O63" s="22">
        <f t="shared" si="9"/>
        <v>0.4241644412664308</v>
      </c>
      <c r="P63">
        <v>19</v>
      </c>
      <c r="Q63">
        <v>0.000528</v>
      </c>
      <c r="S63" s="15">
        <f t="shared" si="10"/>
        <v>516215.25234836934</v>
      </c>
      <c r="T63" s="15">
        <f t="shared" si="11"/>
        <v>332018.08421006385</v>
      </c>
    </row>
    <row r="64" spans="1:20" ht="12.75">
      <c r="A64">
        <v>20</v>
      </c>
      <c r="B64">
        <v>0.000277</v>
      </c>
      <c r="E64" s="16">
        <f t="shared" si="5"/>
        <v>85</v>
      </c>
      <c r="F64" s="17">
        <f t="shared" si="6"/>
        <v>6219.811351987227</v>
      </c>
      <c r="G64" s="18">
        <f t="shared" si="0"/>
        <v>1</v>
      </c>
      <c r="H64" s="15">
        <f t="shared" si="1"/>
        <v>46490662.15404567</v>
      </c>
      <c r="I64" s="8">
        <f t="shared" si="3"/>
        <v>297652839.41153383</v>
      </c>
      <c r="J64" s="9">
        <f t="shared" si="2"/>
        <v>6994841.726171068</v>
      </c>
      <c r="K64" s="8">
        <f t="shared" si="4"/>
        <v>304647681.1377049</v>
      </c>
      <c r="L64" s="19">
        <f t="shared" si="7"/>
        <v>1</v>
      </c>
      <c r="M64" s="20">
        <f t="shared" si="8"/>
        <v>0.6219811351987226</v>
      </c>
      <c r="N64" s="21">
        <f>IF(E64="","",N63/((1+$A$7)*(1+$F$37)))</f>
        <v>0.6284099603550017</v>
      </c>
      <c r="O64" s="22">
        <f t="shared" si="9"/>
        <v>0.3908591405117882</v>
      </c>
      <c r="P64">
        <v>20</v>
      </c>
      <c r="Q64">
        <v>0.000549</v>
      </c>
      <c r="S64" s="15">
        <f t="shared" si="10"/>
        <v>456971.52170655737</v>
      </c>
      <c r="T64" s="15">
        <f t="shared" si="11"/>
        <v>287165.45583898254</v>
      </c>
    </row>
    <row r="65" spans="1:20" ht="12.75">
      <c r="A65">
        <v>21</v>
      </c>
      <c r="B65">
        <v>0.000294</v>
      </c>
      <c r="E65" s="16">
        <f t="shared" si="5"/>
        <v>86</v>
      </c>
      <c r="F65" s="17">
        <f t="shared" si="6"/>
        <v>5822.321867915779</v>
      </c>
      <c r="G65" s="18">
        <f t="shared" si="0"/>
        <v>1</v>
      </c>
      <c r="H65" s="15">
        <f t="shared" si="1"/>
        <v>43519583.40776707</v>
      </c>
      <c r="I65" s="8">
        <f t="shared" si="3"/>
        <v>261128097.72993785</v>
      </c>
      <c r="J65" s="9">
        <f t="shared" si="2"/>
        <v>6136510.296653559</v>
      </c>
      <c r="K65" s="8">
        <f t="shared" si="4"/>
        <v>267264608.02659142</v>
      </c>
      <c r="L65" s="19">
        <f t="shared" si="7"/>
        <v>1</v>
      </c>
      <c r="M65" s="20">
        <f t="shared" si="8"/>
        <v>0.5822321867915777</v>
      </c>
      <c r="N65" s="21">
        <f>IF(E65="","",N64/((1+$A$7)*(1+$F$37)))</f>
        <v>0.613981397513436</v>
      </c>
      <c r="O65" s="22">
        <f t="shared" si="9"/>
        <v>0.35747973172359676</v>
      </c>
      <c r="P65">
        <v>21</v>
      </c>
      <c r="Q65">
        <v>0.000573</v>
      </c>
      <c r="S65" s="15">
        <f t="shared" si="10"/>
        <v>400896.91203988716</v>
      </c>
      <c r="T65" s="15">
        <f t="shared" si="11"/>
        <v>246143.24631307094</v>
      </c>
    </row>
    <row r="66" spans="1:20" ht="12.75">
      <c r="A66">
        <v>22</v>
      </c>
      <c r="B66">
        <v>0.000312</v>
      </c>
      <c r="E66" s="16">
        <f t="shared" si="5"/>
        <v>87</v>
      </c>
      <c r="F66" s="17">
        <f t="shared" si="6"/>
        <v>5404.191822971407</v>
      </c>
      <c r="G66" s="18">
        <f t="shared" si="0"/>
        <v>1</v>
      </c>
      <c r="H66" s="15">
        <f t="shared" si="1"/>
        <v>40394224.525338285</v>
      </c>
      <c r="I66" s="8">
        <f t="shared" si="3"/>
        <v>226870383.50125313</v>
      </c>
      <c r="J66" s="9">
        <f t="shared" si="2"/>
        <v>5331454.012279466</v>
      </c>
      <c r="K66" s="8">
        <f t="shared" si="4"/>
        <v>232201837.51353258</v>
      </c>
      <c r="L66" s="19">
        <f t="shared" si="7"/>
        <v>1</v>
      </c>
      <c r="M66" s="20">
        <f t="shared" si="8"/>
        <v>0.5404191822971406</v>
      </c>
      <c r="N66" s="21">
        <f>IF(E66="","",N65/((1+$A$7)*(1+$F$37)))</f>
        <v>0.5998841206775143</v>
      </c>
      <c r="O66" s="22">
        <f t="shared" si="9"/>
        <v>0.32418888596958145</v>
      </c>
      <c r="P66">
        <v>22</v>
      </c>
      <c r="Q66">
        <v>0.000599</v>
      </c>
      <c r="S66" s="15">
        <f t="shared" si="10"/>
        <v>348302.75627029885</v>
      </c>
      <c r="T66" s="15">
        <f t="shared" si="11"/>
        <v>208941.2926747628</v>
      </c>
    </row>
    <row r="67" spans="1:20" ht="12.75">
      <c r="A67">
        <v>23</v>
      </c>
      <c r="B67">
        <v>0.00033</v>
      </c>
      <c r="E67" s="16">
        <f t="shared" si="5"/>
        <v>88</v>
      </c>
      <c r="F67" s="17">
        <f t="shared" si="6"/>
        <v>4968.170818310428</v>
      </c>
      <c r="G67" s="18">
        <f t="shared" si="0"/>
        <v>1</v>
      </c>
      <c r="H67" s="15">
        <f t="shared" si="1"/>
        <v>37135137.70218494</v>
      </c>
      <c r="I67" s="8">
        <f t="shared" si="3"/>
        <v>195066699.81134763</v>
      </c>
      <c r="J67" s="9">
        <f t="shared" si="2"/>
        <v>4584067.445566684</v>
      </c>
      <c r="K67" s="8">
        <f t="shared" si="4"/>
        <v>199650767.25691432</v>
      </c>
      <c r="L67" s="19">
        <f t="shared" si="7"/>
        <v>1</v>
      </c>
      <c r="M67" s="20">
        <f t="shared" si="8"/>
        <v>0.4968170818310427</v>
      </c>
      <c r="N67" s="21">
        <f>IF(E67="","",N66/((1+$A$7)*(1+$F$37)))</f>
        <v>0.5861105233781282</v>
      </c>
      <c r="O67" s="22">
        <f t="shared" si="9"/>
        <v>0.29118971985518677</v>
      </c>
      <c r="P67">
        <v>23</v>
      </c>
      <c r="Q67">
        <v>0.000627</v>
      </c>
      <c r="S67" s="15">
        <f t="shared" si="10"/>
        <v>299476.1508853715</v>
      </c>
      <c r="T67" s="15">
        <f t="shared" si="11"/>
        <v>175526.12353469236</v>
      </c>
    </row>
    <row r="68" spans="1:20" ht="12.75">
      <c r="A68">
        <v>24</v>
      </c>
      <c r="B68">
        <v>0.000349</v>
      </c>
      <c r="E68" s="16">
        <f t="shared" si="5"/>
        <v>89</v>
      </c>
      <c r="F68" s="17">
        <f t="shared" si="6"/>
        <v>4518.268173516691</v>
      </c>
      <c r="G68" s="18">
        <f t="shared" si="0"/>
        <v>1</v>
      </c>
      <c r="H68" s="15">
        <f t="shared" si="1"/>
        <v>33772291.037288174</v>
      </c>
      <c r="I68" s="8">
        <f t="shared" si="3"/>
        <v>165878476.21962613</v>
      </c>
      <c r="J68" s="9">
        <f t="shared" si="2"/>
        <v>3898144.1911612265</v>
      </c>
      <c r="K68" s="8">
        <f t="shared" si="4"/>
        <v>169776620.41078734</v>
      </c>
      <c r="L68" s="19">
        <f t="shared" si="7"/>
        <v>1</v>
      </c>
      <c r="M68" s="20">
        <f t="shared" si="8"/>
        <v>0.45182681735166896</v>
      </c>
      <c r="N68" s="21">
        <f>IF(E68="","",N67/((1+$A$7)*(1+$F$37)))</f>
        <v>0.5726531737939698</v>
      </c>
      <c r="O68" s="22">
        <f t="shared" si="9"/>
        <v>0.2587400609616616</v>
      </c>
      <c r="P68">
        <v>24</v>
      </c>
      <c r="Q68">
        <v>0.000657</v>
      </c>
      <c r="S68" s="15">
        <f t="shared" si="10"/>
        <v>254664.93061618102</v>
      </c>
      <c r="T68" s="15">
        <f t="shared" si="11"/>
        <v>145834.68077137717</v>
      </c>
    </row>
    <row r="69" spans="1:20" ht="12.75">
      <c r="A69">
        <v>25</v>
      </c>
      <c r="B69">
        <v>0.000367</v>
      </c>
      <c r="E69" s="16">
        <f t="shared" si="5"/>
        <v>90</v>
      </c>
      <c r="F69" s="17">
        <f t="shared" si="6"/>
        <v>4060.535979662235</v>
      </c>
      <c r="G69" s="18">
        <f t="shared" si="0"/>
        <v>1</v>
      </c>
      <c r="H69" s="15">
        <f t="shared" si="1"/>
        <v>30350921.54917362</v>
      </c>
      <c r="I69" s="8">
        <f t="shared" si="3"/>
        <v>139425698.86161372</v>
      </c>
      <c r="J69" s="9">
        <f t="shared" si="2"/>
        <v>3276503.923247933</v>
      </c>
      <c r="K69" s="8">
        <f t="shared" si="4"/>
        <v>142702202.78486165</v>
      </c>
      <c r="L69" s="19">
        <f t="shared" si="7"/>
        <v>1</v>
      </c>
      <c r="M69" s="20">
        <f t="shared" si="8"/>
        <v>0.4060535979662234</v>
      </c>
      <c r="N69" s="21">
        <f>IF(E69="","",N68/((1+$A$7)*(1+$F$37)))</f>
        <v>0.5595048107415436</v>
      </c>
      <c r="O69" s="22">
        <f t="shared" si="9"/>
        <v>0.22718894148101465</v>
      </c>
      <c r="P69">
        <v>25</v>
      </c>
      <c r="Q69">
        <v>0.000686</v>
      </c>
      <c r="S69" s="15">
        <f t="shared" si="10"/>
        <v>214053.30417729248</v>
      </c>
      <c r="T69" s="15">
        <f t="shared" si="11"/>
        <v>119763.85344231808</v>
      </c>
    </row>
    <row r="70" spans="1:20" ht="12.75">
      <c r="A70">
        <v>26</v>
      </c>
      <c r="B70">
        <v>0.000385</v>
      </c>
      <c r="E70" s="16">
        <f t="shared" si="5"/>
        <v>91</v>
      </c>
      <c r="F70" s="17">
        <f t="shared" si="6"/>
        <v>3602.6740031315007</v>
      </c>
      <c r="G70" s="18">
        <f t="shared" si="0"/>
        <v>1</v>
      </c>
      <c r="H70" s="15">
        <f t="shared" si="1"/>
        <v>26928581.98621035</v>
      </c>
      <c r="I70" s="8">
        <f t="shared" si="3"/>
        <v>115773620.79865131</v>
      </c>
      <c r="J70" s="9">
        <f t="shared" si="2"/>
        <v>2720680.0887683146</v>
      </c>
      <c r="K70" s="8">
        <f t="shared" si="4"/>
        <v>118494300.88741963</v>
      </c>
      <c r="L70" s="19">
        <f t="shared" si="7"/>
        <v>1</v>
      </c>
      <c r="M70" s="20">
        <f t="shared" si="8"/>
        <v>0.36026740031315</v>
      </c>
      <c r="N70" s="21">
        <f>IF(E70="","",N69/((1+$A$7)*(1+$F$37)))</f>
        <v>0.5466583397572482</v>
      </c>
      <c r="O70" s="22">
        <f t="shared" si="9"/>
        <v>0.19694317892384652</v>
      </c>
      <c r="P70">
        <v>26</v>
      </c>
      <c r="Q70">
        <v>0.000714</v>
      </c>
      <c r="S70" s="15">
        <f t="shared" si="10"/>
        <v>177741.45133112944</v>
      </c>
      <c r="T70" s="15">
        <f t="shared" si="11"/>
        <v>97163.84669071896</v>
      </c>
    </row>
    <row r="71" spans="1:20" ht="12.75">
      <c r="A71">
        <v>27</v>
      </c>
      <c r="B71">
        <v>0.000403</v>
      </c>
      <c r="E71" s="16">
        <f t="shared" si="5"/>
        <v>92</v>
      </c>
      <c r="F71" s="17">
        <f t="shared" si="6"/>
        <v>3153.301666698899</v>
      </c>
      <c r="G71" s="18">
        <f t="shared" si="0"/>
        <v>1</v>
      </c>
      <c r="H71" s="15">
        <f t="shared" si="1"/>
        <v>23569699.169324372</v>
      </c>
      <c r="I71" s="8">
        <f t="shared" si="3"/>
        <v>94924601.71809526</v>
      </c>
      <c r="J71" s="9">
        <f t="shared" si="2"/>
        <v>2230728.140375246</v>
      </c>
      <c r="K71" s="8">
        <f t="shared" si="4"/>
        <v>97155329.8584705</v>
      </c>
      <c r="L71" s="19">
        <f t="shared" si="7"/>
        <v>1</v>
      </c>
      <c r="M71" s="20">
        <f t="shared" si="8"/>
        <v>0.3153301666698899</v>
      </c>
      <c r="N71" s="21">
        <f>IF(E71="","",N70/((1+$A$7)*(1+$F$37)))</f>
        <v>0.5341068292694169</v>
      </c>
      <c r="O71" s="22">
        <f t="shared" si="9"/>
        <v>0.16841999549305164</v>
      </c>
      <c r="P71">
        <v>27</v>
      </c>
      <c r="Q71">
        <v>0.000738</v>
      </c>
      <c r="S71" s="15">
        <f t="shared" si="10"/>
        <v>145732.99478770574</v>
      </c>
      <c r="T71" s="15">
        <f t="shared" si="11"/>
        <v>77836.98776599797</v>
      </c>
    </row>
    <row r="72" spans="1:20" ht="12.75">
      <c r="A72">
        <v>28</v>
      </c>
      <c r="B72">
        <v>0.000419</v>
      </c>
      <c r="E72" s="16">
        <f t="shared" si="5"/>
        <v>93</v>
      </c>
      <c r="F72" s="17">
        <f t="shared" si="6"/>
        <v>2721.129060071148</v>
      </c>
      <c r="G72" s="18">
        <f t="shared" si="0"/>
        <v>1</v>
      </c>
      <c r="H72" s="15">
        <f t="shared" si="1"/>
        <v>20339377.61937179</v>
      </c>
      <c r="I72" s="8">
        <f t="shared" si="3"/>
        <v>76815952.23909871</v>
      </c>
      <c r="J72" s="9">
        <f t="shared" si="2"/>
        <v>1805174.8776188255</v>
      </c>
      <c r="K72" s="8">
        <f t="shared" si="4"/>
        <v>78621127.11671753</v>
      </c>
      <c r="L72" s="19">
        <f t="shared" si="7"/>
        <v>1</v>
      </c>
      <c r="M72" s="20">
        <f t="shared" si="8"/>
        <v>0.2721129060071148</v>
      </c>
      <c r="N72" s="21">
        <f>IF(E72="","",N71/((1+$A$7)*(1+$F$37)))</f>
        <v>0.521843506858248</v>
      </c>
      <c r="O72" s="22">
        <f t="shared" si="9"/>
        <v>0.1420003531321416</v>
      </c>
      <c r="P72">
        <v>28</v>
      </c>
      <c r="Q72">
        <v>0.000758</v>
      </c>
      <c r="S72" s="15">
        <f t="shared" si="10"/>
        <v>117931.6906750763</v>
      </c>
      <c r="T72" s="15">
        <f t="shared" si="11"/>
        <v>61541.88703160396</v>
      </c>
    </row>
    <row r="73" spans="1:20" ht="12.75">
      <c r="A73">
        <v>29</v>
      </c>
      <c r="B73">
        <v>0.000435</v>
      </c>
      <c r="E73" s="16">
        <f t="shared" si="5"/>
        <v>94</v>
      </c>
      <c r="F73" s="17">
        <f t="shared" si="6"/>
        <v>2314.1787668793877</v>
      </c>
      <c r="G73" s="18">
        <f t="shared" si="0"/>
        <v>1</v>
      </c>
      <c r="H73" s="15">
        <f t="shared" si="1"/>
        <v>17297583.0176395</v>
      </c>
      <c r="I73" s="8">
        <f t="shared" si="3"/>
        <v>61323544.09907803</v>
      </c>
      <c r="J73" s="9">
        <f t="shared" si="2"/>
        <v>1441103.2863283383</v>
      </c>
      <c r="K73" s="8">
        <f t="shared" si="4"/>
        <v>62764647.38540637</v>
      </c>
      <c r="L73" s="19">
        <f t="shared" si="7"/>
        <v>1</v>
      </c>
      <c r="M73" s="20">
        <f t="shared" si="8"/>
        <v>0.23141787668793876</v>
      </c>
      <c r="N73" s="21">
        <f>IF(E73="","",N72/((1+$A$7)*(1+$F$37)))</f>
        <v>0.5098617556016101</v>
      </c>
      <c r="O73" s="22">
        <f t="shared" si="9"/>
        <v>0.11799112488570937</v>
      </c>
      <c r="P73">
        <v>29</v>
      </c>
      <c r="Q73">
        <v>0.000774</v>
      </c>
      <c r="S73" s="15">
        <f t="shared" si="10"/>
        <v>94146.97107810955</v>
      </c>
      <c r="T73" s="15">
        <f t="shared" si="11"/>
        <v>48001.93995845894</v>
      </c>
    </row>
    <row r="74" spans="1:20" ht="12.75">
      <c r="A74">
        <v>30</v>
      </c>
      <c r="B74">
        <v>0.00045</v>
      </c>
      <c r="E74" s="16">
        <f t="shared" si="5"/>
        <v>95</v>
      </c>
      <c r="F74" s="17">
        <f t="shared" si="6"/>
        <v>1939.0989865223435</v>
      </c>
      <c r="G74" s="18">
        <f t="shared" si="0"/>
        <v>1</v>
      </c>
      <c r="H74" s="15">
        <f t="shared" si="1"/>
        <v>14494008.059723508</v>
      </c>
      <c r="I74" s="8">
        <f t="shared" si="3"/>
        <v>48270639.32568286</v>
      </c>
      <c r="J74" s="9">
        <f t="shared" si="2"/>
        <v>1134360.024153551</v>
      </c>
      <c r="K74" s="8">
        <f t="shared" si="4"/>
        <v>49404999.34983642</v>
      </c>
      <c r="L74" s="19">
        <f t="shared" si="7"/>
        <v>1</v>
      </c>
      <c r="M74" s="20">
        <f t="shared" si="8"/>
        <v>0.19390989865223435</v>
      </c>
      <c r="N74" s="21">
        <f>IF(E74="","",N73/((1+$A$7)*(1+$F$37)))</f>
        <v>0.4981551105047484</v>
      </c>
      <c r="O74" s="22">
        <f t="shared" si="9"/>
        <v>0.09659720699106837</v>
      </c>
      <c r="P74">
        <v>30</v>
      </c>
      <c r="Q74">
        <v>0.000784</v>
      </c>
      <c r="S74" s="15">
        <f t="shared" si="10"/>
        <v>74107.49902475462</v>
      </c>
      <c r="T74" s="15">
        <f t="shared" si="11"/>
        <v>36917.029365907176</v>
      </c>
    </row>
    <row r="75" spans="1:20" ht="12.75">
      <c r="A75">
        <v>31</v>
      </c>
      <c r="B75">
        <v>0.000463</v>
      </c>
      <c r="E75" s="16">
        <f t="shared" si="5"/>
        <v>96</v>
      </c>
      <c r="F75" s="17">
        <f t="shared" si="6"/>
        <v>1600.7417261660867</v>
      </c>
      <c r="G75" s="18">
        <f t="shared" si="0"/>
        <v>1</v>
      </c>
      <c r="H75" s="15">
        <f t="shared" si="1"/>
        <v>11964919.605366232</v>
      </c>
      <c r="I75" s="8">
        <f t="shared" si="3"/>
        <v>37440079.74447019</v>
      </c>
      <c r="J75" s="9">
        <f t="shared" si="2"/>
        <v>879841.8739950523</v>
      </c>
      <c r="K75" s="8">
        <f t="shared" si="4"/>
        <v>38319921.61846524</v>
      </c>
      <c r="L75" s="19">
        <f t="shared" si="7"/>
        <v>1</v>
      </c>
      <c r="M75" s="20">
        <f t="shared" si="8"/>
        <v>0.16007417261660867</v>
      </c>
      <c r="N75" s="21">
        <f>IF(E75="","",N74/((1+$A$7)*(1+$F$37)))</f>
        <v>0.48671725501196716</v>
      </c>
      <c r="O75" s="22">
        <f t="shared" si="9"/>
        <v>0.07791086189426757</v>
      </c>
      <c r="P75">
        <v>31</v>
      </c>
      <c r="Q75">
        <v>0.000789</v>
      </c>
      <c r="S75" s="15">
        <f t="shared" si="10"/>
        <v>57479.882427697856</v>
      </c>
      <c r="T75" s="15">
        <f t="shared" si="11"/>
        <v>27976.45059361971</v>
      </c>
    </row>
    <row r="76" spans="1:20" ht="12.75">
      <c r="A76">
        <v>32</v>
      </c>
      <c r="B76">
        <v>0.000476</v>
      </c>
      <c r="E76" s="16">
        <f t="shared" si="5"/>
        <v>97</v>
      </c>
      <c r="F76" s="17">
        <f t="shared" si="6"/>
        <v>1301.968085202365</v>
      </c>
      <c r="G76" s="18">
        <f aca="true" t="shared" si="12" ref="G76:G107">IF(E76="","",(1+$F$37)^(E76-$A$5))</f>
        <v>1</v>
      </c>
      <c r="H76" s="15">
        <f aca="true" t="shared" si="13" ref="H76:H94">IF(E76="","",$A$39*F76*G76)</f>
        <v>9731703.25578344</v>
      </c>
      <c r="I76" s="8">
        <f t="shared" si="3"/>
        <v>28588218.3626818</v>
      </c>
      <c r="J76" s="9">
        <f aca="true" t="shared" si="14" ref="J76:J107">IF(E76="","",I76*((1+$A$7)*(1+$F$37)-1))</f>
        <v>671823.1315230244</v>
      </c>
      <c r="K76" s="8">
        <f t="shared" si="4"/>
        <v>29260041.494204823</v>
      </c>
      <c r="L76" s="19">
        <f t="shared" si="7"/>
        <v>1</v>
      </c>
      <c r="M76" s="20">
        <f t="shared" si="8"/>
        <v>0.13019680852023652</v>
      </c>
      <c r="N76" s="21">
        <f>IF(E76="","",N75/((1+$A$7)*(1+$F$37)))</f>
        <v>0.47554201759840464</v>
      </c>
      <c r="O76" s="22">
        <f t="shared" si="9"/>
        <v>0.061914053008586434</v>
      </c>
      <c r="P76">
        <v>32</v>
      </c>
      <c r="Q76">
        <v>0.000789</v>
      </c>
      <c r="S76" s="15">
        <f t="shared" si="10"/>
        <v>43890.062241307234</v>
      </c>
      <c r="T76" s="15">
        <f t="shared" si="11"/>
        <v>20871.5687507508</v>
      </c>
    </row>
    <row r="77" spans="1:20" ht="12.75">
      <c r="A77">
        <v>33</v>
      </c>
      <c r="B77">
        <v>0.000488</v>
      </c>
      <c r="E77" s="16">
        <f t="shared" si="5"/>
        <v>98</v>
      </c>
      <c r="F77" s="17">
        <f t="shared" si="6"/>
        <v>1043.6537111939601</v>
      </c>
      <c r="G77" s="18">
        <f t="shared" si="12"/>
        <v>1</v>
      </c>
      <c r="H77" s="15">
        <f t="shared" si="13"/>
        <v>7800904.134726238</v>
      </c>
      <c r="I77" s="8">
        <f t="shared" si="3"/>
        <v>21459137.359478585</v>
      </c>
      <c r="J77" s="9">
        <f t="shared" si="14"/>
        <v>504289.7279477484</v>
      </c>
      <c r="K77" s="8">
        <f t="shared" si="4"/>
        <v>21963427.087426335</v>
      </c>
      <c r="L77" s="19">
        <f t="shared" si="7"/>
        <v>1</v>
      </c>
      <c r="M77" s="20">
        <f t="shared" si="8"/>
        <v>0.10436537111939603</v>
      </c>
      <c r="N77" s="21">
        <f>IF(E77="","",N76/((1+$A$7)*(1+$F$37)))</f>
        <v>0.46462336844006313</v>
      </c>
      <c r="O77" s="22">
        <f t="shared" si="9"/>
        <v>0.04849059027799107</v>
      </c>
      <c r="P77">
        <v>33</v>
      </c>
      <c r="Q77">
        <v>0.00079</v>
      </c>
      <c r="S77" s="15">
        <f t="shared" si="10"/>
        <v>32945.140631139504</v>
      </c>
      <c r="T77" s="15">
        <f t="shared" si="11"/>
        <v>15307.082213771624</v>
      </c>
    </row>
    <row r="78" spans="1:20" ht="12.75">
      <c r="A78">
        <v>34</v>
      </c>
      <c r="B78">
        <v>0.0005</v>
      </c>
      <c r="E78" s="16">
        <f t="shared" si="5"/>
        <v>99</v>
      </c>
      <c r="F78" s="17">
        <f t="shared" si="6"/>
        <v>824.1347205425561</v>
      </c>
      <c r="G78" s="18">
        <f t="shared" si="12"/>
        <v>1</v>
      </c>
      <c r="H78" s="15">
        <f t="shared" si="13"/>
        <v>6160085.361740326</v>
      </c>
      <c r="I78" s="8">
        <f t="shared" si="3"/>
        <v>15803341.72568601</v>
      </c>
      <c r="J78" s="9">
        <f t="shared" si="14"/>
        <v>371378.53055362246</v>
      </c>
      <c r="K78" s="8">
        <f t="shared" si="4"/>
        <v>16174720.256239632</v>
      </c>
      <c r="L78" s="19">
        <f t="shared" si="7"/>
        <v>1</v>
      </c>
      <c r="M78" s="20">
        <f t="shared" si="8"/>
        <v>0.08241347205425563</v>
      </c>
      <c r="N78" s="21">
        <f>IF(E78="","",N77/((1+$A$7)*(1+$F$37)))</f>
        <v>0.45395541616029617</v>
      </c>
      <c r="O78" s="22">
        <f t="shared" si="9"/>
        <v>0.037412042003604554</v>
      </c>
      <c r="P78">
        <v>34</v>
      </c>
      <c r="Q78">
        <v>0.000791</v>
      </c>
      <c r="S78" s="15">
        <f t="shared" si="10"/>
        <v>24262.080384359448</v>
      </c>
      <c r="T78" s="15">
        <f t="shared" si="11"/>
        <v>11013.90279779645</v>
      </c>
    </row>
    <row r="79" spans="1:20" ht="12.75">
      <c r="A79">
        <v>35</v>
      </c>
      <c r="B79">
        <v>0.000515</v>
      </c>
      <c r="E79" s="16">
        <f t="shared" si="5"/>
        <v>100</v>
      </c>
      <c r="F79" s="17">
        <f t="shared" si="6"/>
        <v>640.3304262241115</v>
      </c>
      <c r="G79" s="18">
        <f t="shared" si="12"/>
        <v>1</v>
      </c>
      <c r="H79" s="15">
        <f t="shared" si="13"/>
        <v>4786220.003767466</v>
      </c>
      <c r="I79" s="8">
        <f t="shared" si="3"/>
        <v>11388500.252472166</v>
      </c>
      <c r="J79" s="9">
        <f t="shared" si="14"/>
        <v>267629.75593309675</v>
      </c>
      <c r="K79" s="8">
        <f t="shared" si="4"/>
        <v>11656130.008405263</v>
      </c>
      <c r="L79" s="19">
        <f t="shared" si="7"/>
        <v>1</v>
      </c>
      <c r="M79" s="20">
        <f t="shared" si="8"/>
        <v>0.06403304262241116</v>
      </c>
      <c r="N79" s="21">
        <f>IF(E79="","",N78/((1+$A$7)*(1+$F$37)))</f>
        <v>0.4435324046509977</v>
      </c>
      <c r="O79" s="22">
        <f t="shared" si="9"/>
        <v>0.02840072937143785</v>
      </c>
      <c r="P79">
        <v>35</v>
      </c>
      <c r="Q79">
        <v>0.000792</v>
      </c>
      <c r="S79" s="15">
        <f t="shared" si="10"/>
        <v>17484.195012607895</v>
      </c>
      <c r="T79" s="15">
        <f t="shared" si="11"/>
        <v>7754.807057328961</v>
      </c>
    </row>
    <row r="80" spans="1:20" ht="12.75">
      <c r="A80">
        <v>36</v>
      </c>
      <c r="B80">
        <v>0.000534</v>
      </c>
      <c r="E80" s="16">
        <f t="shared" si="5"/>
        <v>101</v>
      </c>
      <c r="F80" s="17">
        <f t="shared" si="6"/>
        <v>488.53945835725966</v>
      </c>
      <c r="G80" s="18">
        <f t="shared" si="12"/>
        <v>1</v>
      </c>
      <c r="H80" s="15">
        <f t="shared" si="13"/>
        <v>3651641.7656543846</v>
      </c>
      <c r="I80" s="8">
        <f t="shared" si="3"/>
        <v>8004488.2427508775</v>
      </c>
      <c r="J80" s="9">
        <f t="shared" si="14"/>
        <v>188105.47370464623</v>
      </c>
      <c r="K80" s="8">
        <f t="shared" si="4"/>
        <v>8192593.716455524</v>
      </c>
      <c r="L80" s="19">
        <f t="shared" si="7"/>
        <v>1</v>
      </c>
      <c r="M80" s="20">
        <f t="shared" si="8"/>
        <v>0.04885394583572597</v>
      </c>
      <c r="N80" s="21">
        <f>IF(E80="","",N79/((1+$A$7)*(1+$F$37)))</f>
        <v>0.4333487099667784</v>
      </c>
      <c r="O80" s="22">
        <f t="shared" si="9"/>
        <v>0.021170794404698715</v>
      </c>
      <c r="P80">
        <v>36</v>
      </c>
      <c r="Q80">
        <v>0.000794</v>
      </c>
      <c r="S80" s="15">
        <f t="shared" si="10"/>
        <v>12288.890574683286</v>
      </c>
      <c r="T80" s="15">
        <f t="shared" si="11"/>
        <v>5325.374877461903</v>
      </c>
    </row>
    <row r="81" spans="1:20" ht="12.75">
      <c r="A81">
        <v>37</v>
      </c>
      <c r="B81">
        <v>0.000558</v>
      </c>
      <c r="E81" s="16">
        <f t="shared" si="5"/>
        <v>102</v>
      </c>
      <c r="F81" s="17">
        <f t="shared" si="6"/>
        <v>364.94630348474834</v>
      </c>
      <c r="G81" s="18">
        <f t="shared" si="12"/>
        <v>1</v>
      </c>
      <c r="H81" s="15">
        <f t="shared" si="13"/>
        <v>2727831.17357031</v>
      </c>
      <c r="I81" s="8">
        <f t="shared" si="3"/>
        <v>5464762.542885214</v>
      </c>
      <c r="J81" s="9">
        <f t="shared" si="14"/>
        <v>128421.91975780294</v>
      </c>
      <c r="K81" s="8">
        <f t="shared" si="4"/>
        <v>5593184.462643017</v>
      </c>
      <c r="L81" s="19">
        <f t="shared" si="7"/>
        <v>1</v>
      </c>
      <c r="M81" s="20">
        <f t="shared" si="8"/>
        <v>0.03649463034847483</v>
      </c>
      <c r="N81" s="21">
        <f>IF(E81="","",N80/((1+$A$7)*(1+$F$37)))</f>
        <v>0.4233988372904527</v>
      </c>
      <c r="O81" s="22">
        <f t="shared" si="9"/>
        <v>0.015451784056889113</v>
      </c>
      <c r="P81">
        <v>37</v>
      </c>
      <c r="Q81">
        <v>0.000823</v>
      </c>
      <c r="S81" s="15">
        <f t="shared" si="10"/>
        <v>8389.776693964526</v>
      </c>
      <c r="T81" s="15">
        <f t="shared" si="11"/>
        <v>3552.2216973511186</v>
      </c>
    </row>
    <row r="82" spans="1:20" ht="12.75">
      <c r="A82">
        <v>38</v>
      </c>
      <c r="B82">
        <v>0.00059</v>
      </c>
      <c r="E82" s="16">
        <f t="shared" si="5"/>
        <v>103</v>
      </c>
      <c r="F82" s="17">
        <f t="shared" si="6"/>
        <v>265.8976870411667</v>
      </c>
      <c r="G82" s="18">
        <f t="shared" si="12"/>
        <v>1</v>
      </c>
      <c r="H82" s="15">
        <f t="shared" si="13"/>
        <v>1987481.4260762865</v>
      </c>
      <c r="I82" s="8">
        <f t="shared" si="3"/>
        <v>3605703.0365667306</v>
      </c>
      <c r="J82" s="9">
        <f t="shared" si="14"/>
        <v>84734.02135931845</v>
      </c>
      <c r="K82" s="8">
        <f t="shared" si="4"/>
        <v>3690437.057926049</v>
      </c>
      <c r="L82" s="19">
        <f t="shared" si="7"/>
        <v>1</v>
      </c>
      <c r="M82" s="20">
        <f t="shared" si="8"/>
        <v>0.02658976870411667</v>
      </c>
      <c r="N82" s="21">
        <f>IF(E82="","",N81/((1+$A$7)*(1+$F$37)))</f>
        <v>0.41367741796819996</v>
      </c>
      <c r="O82" s="22">
        <f t="shared" si="9"/>
        <v>0.010999586861890634</v>
      </c>
      <c r="P82">
        <v>38</v>
      </c>
      <c r="Q82">
        <v>0.000872</v>
      </c>
      <c r="S82" s="15">
        <f t="shared" si="10"/>
        <v>5535.655586889074</v>
      </c>
      <c r="T82" s="15">
        <f t="shared" si="11"/>
        <v>2289.9757099455123</v>
      </c>
    </row>
    <row r="83" spans="1:20" ht="12.75">
      <c r="A83">
        <v>39</v>
      </c>
      <c r="B83">
        <v>0.00063</v>
      </c>
      <c r="E83" s="16">
        <f t="shared" si="5"/>
        <v>104</v>
      </c>
      <c r="F83" s="17">
        <f t="shared" si="6"/>
        <v>188.01811579061825</v>
      </c>
      <c r="G83" s="18">
        <f t="shared" si="12"/>
        <v>1</v>
      </c>
      <c r="H83" s="15">
        <f t="shared" si="13"/>
        <v>1405362.0287485246</v>
      </c>
      <c r="I83" s="8">
        <f t="shared" si="3"/>
        <v>2285075.029177524</v>
      </c>
      <c r="J83" s="9">
        <f t="shared" si="14"/>
        <v>53699.26318567199</v>
      </c>
      <c r="K83" s="8">
        <f t="shared" si="4"/>
        <v>2338774.292363196</v>
      </c>
      <c r="L83" s="19">
        <f t="shared" si="7"/>
        <v>1</v>
      </c>
      <c r="M83" s="20">
        <f t="shared" si="8"/>
        <v>0.018801811579061824</v>
      </c>
      <c r="N83" s="21">
        <f>IF(E83="","",N82/((1+$A$7)*(1+$F$37)))</f>
        <v>0.40417920661279916</v>
      </c>
      <c r="O83" s="22">
        <f t="shared" si="9"/>
        <v>0.007599301286908548</v>
      </c>
      <c r="P83">
        <v>39</v>
      </c>
      <c r="Q83">
        <v>0.000945</v>
      </c>
      <c r="S83" s="15">
        <f t="shared" si="10"/>
        <v>3508.1614385447942</v>
      </c>
      <c r="T83" s="15">
        <f t="shared" si="11"/>
        <v>1417.9259069006512</v>
      </c>
    </row>
    <row r="84" spans="1:20" ht="12.75">
      <c r="A84">
        <v>40</v>
      </c>
      <c r="B84">
        <v>0.000677</v>
      </c>
      <c r="E84" s="16">
        <f t="shared" si="5"/>
        <v>105</v>
      </c>
      <c r="F84" s="17">
        <f t="shared" si="6"/>
        <v>128.22403055253847</v>
      </c>
      <c r="G84" s="18">
        <f t="shared" si="12"/>
        <v>1</v>
      </c>
      <c r="H84" s="15">
        <f t="shared" si="13"/>
        <v>958424.5802798326</v>
      </c>
      <c r="I84" s="8">
        <f t="shared" si="3"/>
        <v>1380349.7120833634</v>
      </c>
      <c r="J84" s="9">
        <f t="shared" si="14"/>
        <v>32438.218233959145</v>
      </c>
      <c r="K84" s="8">
        <f t="shared" si="4"/>
        <v>1412787.9303173225</v>
      </c>
      <c r="L84" s="19">
        <f t="shared" si="7"/>
        <v>1</v>
      </c>
      <c r="M84" s="20">
        <f t="shared" si="8"/>
        <v>0.012822403055253846</v>
      </c>
      <c r="N84" s="21">
        <f>IF(E84="","",N83/((1+$A$7)*(1+$F$37)))</f>
        <v>0.39489907827337484</v>
      </c>
      <c r="O84" s="22">
        <f t="shared" si="9"/>
        <v>0.005063555147769449</v>
      </c>
      <c r="P84">
        <v>40</v>
      </c>
      <c r="Q84">
        <v>0.001043</v>
      </c>
      <c r="S84" s="15">
        <f t="shared" si="10"/>
        <v>2119.1818954759838</v>
      </c>
      <c r="T84" s="15">
        <f t="shared" si="11"/>
        <v>836.8629772170893</v>
      </c>
    </row>
    <row r="85" spans="1:20" ht="12.75">
      <c r="A85">
        <v>41</v>
      </c>
      <c r="B85">
        <v>0.000732</v>
      </c>
      <c r="E85" s="16">
        <f t="shared" si="5"/>
        <v>106</v>
      </c>
      <c r="F85" s="17">
        <f t="shared" si="6"/>
        <v>83.68246438741153</v>
      </c>
      <c r="G85" s="18">
        <f t="shared" si="12"/>
        <v>1</v>
      </c>
      <c r="H85" s="15">
        <f t="shared" si="13"/>
        <v>625493.7585542863</v>
      </c>
      <c r="I85" s="8">
        <f t="shared" si="3"/>
        <v>787294.1717630362</v>
      </c>
      <c r="J85" s="9">
        <f t="shared" si="14"/>
        <v>18501.41303643141</v>
      </c>
      <c r="K85" s="8">
        <f t="shared" si="4"/>
        <v>805795.5847994676</v>
      </c>
      <c r="L85" s="19">
        <f t="shared" si="7"/>
        <v>1</v>
      </c>
      <c r="M85" s="20">
        <f t="shared" si="8"/>
        <v>0.008368246438741152</v>
      </c>
      <c r="N85" s="21">
        <f>IF(E85="","",N84/((1+$A$7)*(1+$F$37)))</f>
        <v>0.3858320256701268</v>
      </c>
      <c r="O85" s="22">
        <f t="shared" si="9"/>
        <v>0.0032287374747663237</v>
      </c>
      <c r="P85">
        <v>41</v>
      </c>
      <c r="Q85">
        <v>0.001168</v>
      </c>
      <c r="S85" s="15">
        <f t="shared" si="10"/>
        <v>1208.6933771992014</v>
      </c>
      <c r="T85" s="15">
        <f t="shared" si="11"/>
        <v>466.35261413883455</v>
      </c>
    </row>
    <row r="86" spans="1:20" ht="12.75">
      <c r="A86">
        <v>42</v>
      </c>
      <c r="B86">
        <v>0.000796</v>
      </c>
      <c r="E86" s="16">
        <f t="shared" si="5"/>
        <v>107</v>
      </c>
      <c r="F86" s="17">
        <f t="shared" si="6"/>
        <v>51.75593057432628</v>
      </c>
      <c r="G86" s="18">
        <f t="shared" si="12"/>
        <v>1</v>
      </c>
      <c r="H86" s="15">
        <f t="shared" si="13"/>
        <v>386855.379790655</v>
      </c>
      <c r="I86" s="8">
        <f t="shared" si="3"/>
        <v>418940.2050088126</v>
      </c>
      <c r="J86" s="9">
        <f t="shared" si="14"/>
        <v>9845.094817707128</v>
      </c>
      <c r="K86" s="8">
        <f t="shared" si="4"/>
        <v>428785.29982651974</v>
      </c>
      <c r="L86" s="19">
        <f t="shared" si="7"/>
        <v>1</v>
      </c>
      <c r="M86" s="20">
        <f t="shared" si="8"/>
        <v>0.005175593057432627</v>
      </c>
      <c r="N86" s="21">
        <f>IF(E86="","",N85/((1+$A$7)*(1+$F$37)))</f>
        <v>0.3769731564925518</v>
      </c>
      <c r="O86" s="22">
        <f t="shared" si="9"/>
        <v>0.0019510596515813145</v>
      </c>
      <c r="P86">
        <v>42</v>
      </c>
      <c r="Q86">
        <v>0.001322</v>
      </c>
      <c r="S86" s="15">
        <f t="shared" si="10"/>
        <v>643.1779497397796</v>
      </c>
      <c r="T86" s="15">
        <f t="shared" si="11"/>
        <v>242.46082189981254</v>
      </c>
    </row>
    <row r="87" spans="1:20" ht="12.75">
      <c r="A87">
        <v>43</v>
      </c>
      <c r="B87">
        <v>0.000868</v>
      </c>
      <c r="E87" s="16">
        <f t="shared" si="5"/>
        <v>108</v>
      </c>
      <c r="F87" s="17">
        <f t="shared" si="6"/>
        <v>29.96451005345079</v>
      </c>
      <c r="G87" s="18">
        <f t="shared" si="12"/>
        <v>1</v>
      </c>
      <c r="H87" s="15">
        <f t="shared" si="13"/>
        <v>223973.01697283803</v>
      </c>
      <c r="I87" s="8">
        <f t="shared" si="3"/>
        <v>204812.2828536817</v>
      </c>
      <c r="J87" s="9">
        <f t="shared" si="14"/>
        <v>4813.088647061536</v>
      </c>
      <c r="K87" s="8">
        <f t="shared" si="4"/>
        <v>209625.37150074323</v>
      </c>
      <c r="L87" s="19">
        <f t="shared" si="7"/>
        <v>1</v>
      </c>
      <c r="M87" s="20">
        <f t="shared" si="8"/>
        <v>0.0029964510053450788</v>
      </c>
      <c r="N87" s="21">
        <f>IF(E87="","",N86/((1+$A$7)*(1+$F$37)))</f>
        <v>0.36831769075969883</v>
      </c>
      <c r="O87" s="22">
        <f t="shared" si="9"/>
        <v>0.0011036459147632774</v>
      </c>
      <c r="P87">
        <v>43</v>
      </c>
      <c r="Q87">
        <v>0.001505</v>
      </c>
      <c r="S87" s="15">
        <f t="shared" si="10"/>
        <v>314.43805725111486</v>
      </c>
      <c r="T87" s="15">
        <f t="shared" si="11"/>
        <v>115.8130991336966</v>
      </c>
    </row>
    <row r="88" spans="1:20" ht="12.75">
      <c r="A88">
        <v>44</v>
      </c>
      <c r="B88">
        <v>0.00095</v>
      </c>
      <c r="E88" s="16">
        <f t="shared" si="5"/>
        <v>109</v>
      </c>
      <c r="F88" s="17">
        <f t="shared" si="6"/>
        <v>15.985586681355144</v>
      </c>
      <c r="G88" s="18">
        <f t="shared" si="12"/>
        <v>1</v>
      </c>
      <c r="H88" s="15">
        <f t="shared" si="13"/>
        <v>119486.02098673754</v>
      </c>
      <c r="I88" s="8">
        <f t="shared" si="3"/>
        <v>90139.3505140057</v>
      </c>
      <c r="J88" s="9">
        <f t="shared" si="14"/>
        <v>2118.274737079141</v>
      </c>
      <c r="K88" s="8">
        <f t="shared" si="4"/>
        <v>92257.62525108484</v>
      </c>
      <c r="L88" s="19">
        <f t="shared" si="7"/>
        <v>1</v>
      </c>
      <c r="M88" s="20">
        <f t="shared" si="8"/>
        <v>0.0015985586681355143</v>
      </c>
      <c r="N88" s="21">
        <f>IF(E88="","",N87/((1+$A$7)*(1+$F$37)))</f>
        <v>0.3598609582410345</v>
      </c>
      <c r="O88" s="22">
        <f t="shared" si="9"/>
        <v>0.000575258854119758</v>
      </c>
      <c r="P88">
        <v>44</v>
      </c>
      <c r="Q88">
        <v>0.001715</v>
      </c>
      <c r="S88" s="15">
        <f t="shared" si="10"/>
        <v>138.38643787662727</v>
      </c>
      <c r="T88" s="15">
        <f t="shared" si="11"/>
        <v>49.799876141846475</v>
      </c>
    </row>
    <row r="89" spans="1:20" ht="12.75">
      <c r="A89">
        <v>45</v>
      </c>
      <c r="B89">
        <v>0.001043</v>
      </c>
      <c r="E89" s="16">
        <f t="shared" si="5"/>
        <v>110</v>
      </c>
      <c r="F89" s="17">
        <f t="shared" si="6"/>
        <v>7.696740275338875</v>
      </c>
      <c r="G89" s="18">
        <f t="shared" si="12"/>
        <v>1</v>
      </c>
      <c r="H89" s="15">
        <f t="shared" si="13"/>
        <v>57530.12938469439</v>
      </c>
      <c r="I89" s="8">
        <f t="shared" si="3"/>
        <v>34727.495866390454</v>
      </c>
      <c r="J89" s="9">
        <f t="shared" si="14"/>
        <v>816.0961528601783</v>
      </c>
      <c r="K89" s="8">
        <f t="shared" si="4"/>
        <v>35543.59201925063</v>
      </c>
      <c r="L89" s="19">
        <f t="shared" si="7"/>
        <v>1</v>
      </c>
      <c r="M89" s="20">
        <f t="shared" si="8"/>
        <v>0.0007696740275338874</v>
      </c>
      <c r="N89" s="21">
        <f>IF(E89="","",N88/((1+$A$7)*(1+$F$37)))</f>
        <v>0.3515983959365261</v>
      </c>
      <c r="O89" s="22">
        <f t="shared" si="9"/>
        <v>0.00027061615347492043</v>
      </c>
      <c r="P89">
        <v>45</v>
      </c>
      <c r="Q89">
        <v>0.001948</v>
      </c>
      <c r="S89" s="15">
        <f t="shared" si="10"/>
        <v>53.31538802887595</v>
      </c>
      <c r="T89" s="15">
        <f t="shared" si="11"/>
        <v>18.74560490968625</v>
      </c>
    </row>
    <row r="90" spans="1:20" ht="12.75">
      <c r="A90">
        <v>46</v>
      </c>
      <c r="B90">
        <v>0.001148</v>
      </c>
      <c r="E90" s="16">
        <f t="shared" si="5"/>
        <v>111</v>
      </c>
      <c r="F90" s="17">
        <f t="shared" si="6"/>
        <v>3.2508644933546056</v>
      </c>
      <c r="G90" s="18">
        <f t="shared" si="12"/>
        <v>1</v>
      </c>
      <c r="H90" s="15">
        <f t="shared" si="13"/>
        <v>24298.943218083987</v>
      </c>
      <c r="I90" s="8">
        <f t="shared" si="3"/>
        <v>11244.648801166644</v>
      </c>
      <c r="J90" s="9">
        <f t="shared" si="14"/>
        <v>264.249246827417</v>
      </c>
      <c r="K90" s="8">
        <f t="shared" si="4"/>
        <v>11508.898047994062</v>
      </c>
      <c r="L90" s="19">
        <f t="shared" si="7"/>
        <v>1</v>
      </c>
      <c r="M90" s="20">
        <f t="shared" si="8"/>
        <v>0.0003250864493354605</v>
      </c>
      <c r="N90" s="21">
        <f>IF(E90="","",N89/((1+$A$7)*(1+$F$37)))</f>
        <v>0.34352554561458337</v>
      </c>
      <c r="O90" s="22">
        <f t="shared" si="9"/>
        <v>0.00011167549987987167</v>
      </c>
      <c r="P90">
        <v>46</v>
      </c>
      <c r="Q90">
        <v>0.002198</v>
      </c>
      <c r="S90" s="15">
        <f t="shared" si="10"/>
        <v>17.26334707199109</v>
      </c>
      <c r="T90" s="15">
        <f t="shared" si="11"/>
        <v>5.93040072203966</v>
      </c>
    </row>
    <row r="91" spans="1:20" ht="12.75">
      <c r="A91">
        <v>47</v>
      </c>
      <c r="B91">
        <v>0.001267</v>
      </c>
      <c r="E91" s="16">
        <f t="shared" si="5"/>
        <v>112</v>
      </c>
      <c r="F91" s="17">
        <f t="shared" si="6"/>
        <v>1.1559196404955772</v>
      </c>
      <c r="G91" s="18">
        <f t="shared" si="12"/>
        <v>1</v>
      </c>
      <c r="H91" s="15">
        <f t="shared" si="13"/>
        <v>8640.048136883777</v>
      </c>
      <c r="I91" s="8">
        <f t="shared" si="3"/>
        <v>2868.8499111102847</v>
      </c>
      <c r="J91" s="9">
        <f t="shared" si="14"/>
        <v>67.41797291109191</v>
      </c>
      <c r="K91" s="8">
        <f t="shared" si="4"/>
        <v>2936.2678840213766</v>
      </c>
      <c r="L91" s="19">
        <f t="shared" si="7"/>
        <v>1</v>
      </c>
      <c r="M91" s="20">
        <f t="shared" si="8"/>
        <v>0.0001155919640495577</v>
      </c>
      <c r="N91" s="21">
        <f>IF(E91="","",N90/((1+$A$7)*(1+$F$37)))</f>
        <v>0.3356380514065299</v>
      </c>
      <c r="O91" s="22">
        <f t="shared" si="9"/>
        <v>3.8797061571847204E-05</v>
      </c>
      <c r="P91">
        <v>47</v>
      </c>
      <c r="Q91">
        <v>0.002463</v>
      </c>
      <c r="S91" s="15">
        <f t="shared" si="10"/>
        <v>4.404401826032065</v>
      </c>
      <c r="T91" s="15">
        <f t="shared" si="11"/>
        <v>1.4782848465007645</v>
      </c>
    </row>
    <row r="92" spans="1:20" ht="12.75">
      <c r="A92">
        <v>48</v>
      </c>
      <c r="B92">
        <v>0.0014</v>
      </c>
      <c r="E92" s="16">
        <f t="shared" si="5"/>
        <v>113</v>
      </c>
      <c r="F92" s="17">
        <f t="shared" si="6"/>
        <v>0.3242539538732573</v>
      </c>
      <c r="G92" s="18">
        <f t="shared" si="12"/>
        <v>1</v>
      </c>
      <c r="H92" s="15">
        <f t="shared" si="13"/>
        <v>2423.6717431660895</v>
      </c>
      <c r="I92" s="8">
        <f t="shared" si="3"/>
        <v>512.5961408552871</v>
      </c>
      <c r="J92" s="9">
        <f t="shared" si="14"/>
        <v>12.046009310099286</v>
      </c>
      <c r="K92" s="8">
        <f t="shared" si="4"/>
        <v>524.6421501653864</v>
      </c>
      <c r="L92" s="19">
        <f t="shared" si="7"/>
        <v>1</v>
      </c>
      <c r="M92" s="20">
        <f t="shared" si="8"/>
        <v>3.2425395387325726E-05</v>
      </c>
      <c r="N92" s="21">
        <f>IF(E92="","",N91/((1+$A$7)*(1+$F$37)))</f>
        <v>0.3279316574563067</v>
      </c>
      <c r="O92" s="22">
        <f t="shared" si="9"/>
        <v>1.0633313653041807E-05</v>
      </c>
      <c r="P92">
        <v>48</v>
      </c>
      <c r="Q92">
        <v>0.00274</v>
      </c>
      <c r="S92" s="15">
        <f t="shared" si="10"/>
        <v>0.7869632252480796</v>
      </c>
      <c r="T92" s="15">
        <f t="shared" si="11"/>
        <v>0.2580701548127636</v>
      </c>
    </row>
    <row r="93" spans="1:20" ht="12.75">
      <c r="A93">
        <v>49</v>
      </c>
      <c r="B93">
        <v>0.001548</v>
      </c>
      <c r="E93" s="16">
        <f t="shared" si="5"/>
        <v>114</v>
      </c>
      <c r="F93" s="17">
        <f t="shared" si="6"/>
        <v>0.06375481241055986</v>
      </c>
      <c r="G93" s="18">
        <f t="shared" si="12"/>
        <v>1</v>
      </c>
      <c r="H93" s="15">
        <f t="shared" si="13"/>
        <v>476.5423381413166</v>
      </c>
      <c r="I93" s="8">
        <f t="shared" si="3"/>
        <v>48.09981202406982</v>
      </c>
      <c r="J93" s="9">
        <f t="shared" si="14"/>
        <v>1.1303455825656445</v>
      </c>
      <c r="K93" s="8">
        <f t="shared" si="4"/>
        <v>49.230157606635466</v>
      </c>
      <c r="L93" s="19">
        <f t="shared" si="7"/>
        <v>1</v>
      </c>
      <c r="M93" s="20">
        <f t="shared" si="8"/>
        <v>6.375481241055985E-06</v>
      </c>
      <c r="N93" s="21">
        <f>IF(E93="","",N92/((1+$A$7)*(1+$F$37)))</f>
        <v>0.3204022056241394</v>
      </c>
      <c r="O93" s="22">
        <f t="shared" si="9"/>
        <v>2.042718251549663E-06</v>
      </c>
      <c r="P93">
        <v>49</v>
      </c>
      <c r="Q93">
        <v>0.003028</v>
      </c>
      <c r="S93" s="15">
        <f t="shared" si="10"/>
        <v>0.0738452364099532</v>
      </c>
      <c r="T93" s="15">
        <f t="shared" si="11"/>
        <v>0.023660176620585012</v>
      </c>
    </row>
    <row r="94" spans="1:20" ht="12.75">
      <c r="A94">
        <v>50</v>
      </c>
      <c r="B94">
        <v>0.00171</v>
      </c>
      <c r="E94" s="16">
        <f t="shared" si="5"/>
        <v>115</v>
      </c>
      <c r="F94" s="17">
        <f t="shared" si="6"/>
        <v>0.00658631840569771</v>
      </c>
      <c r="G94" s="18">
        <f t="shared" si="12"/>
        <v>1</v>
      </c>
      <c r="H94" s="15">
        <f t="shared" si="13"/>
        <v>49.23015932636501</v>
      </c>
      <c r="I94" s="8">
        <f t="shared" si="3"/>
        <v>-1.7197295463233786E-06</v>
      </c>
      <c r="J94" s="9">
        <f t="shared" si="14"/>
        <v>-4.041364433859953E-08</v>
      </c>
      <c r="K94" s="8">
        <f t="shared" si="4"/>
        <v>-1.7601431906619781E-06</v>
      </c>
      <c r="L94" s="19">
        <f t="shared" si="7"/>
        <v>1</v>
      </c>
      <c r="M94" s="20">
        <f t="shared" si="8"/>
        <v>6.586318405697709E-07</v>
      </c>
      <c r="N94" s="21">
        <f>IF(E94="","",N93/((1+$A$7)*(1+$F$37)))</f>
        <v>0.3130456332429305</v>
      </c>
      <c r="O94" s="22">
        <f t="shared" si="9"/>
        <v>2.0618182160512079E-07</v>
      </c>
      <c r="P94">
        <v>50</v>
      </c>
      <c r="Q94">
        <v>0.00333</v>
      </c>
      <c r="S94" s="15">
        <f t="shared" si="10"/>
        <v>-2.640214785992967E-09</v>
      </c>
      <c r="T94" s="15">
        <f t="shared" si="11"/>
        <v>-8.265077095785166E-10</v>
      </c>
    </row>
    <row r="95" spans="1:20" ht="12.75">
      <c r="A95">
        <v>51</v>
      </c>
      <c r="B95">
        <v>0.001888</v>
      </c>
      <c r="E95" s="16">
        <f t="shared" si="5"/>
      </c>
      <c r="F95" s="17">
        <f aca="true" t="shared" si="15" ref="F95:F106">IF(E95="","",(1-VLOOKUP(E95,$A$44:$B$159,2,FALSE))*F94)</f>
      </c>
      <c r="G95" s="18">
        <f t="shared" si="12"/>
      </c>
      <c r="I95" s="8">
        <f t="shared" si="3"/>
      </c>
      <c r="J95" s="9">
        <f t="shared" si="14"/>
      </c>
      <c r="K95" s="8">
        <f t="shared" si="4"/>
      </c>
      <c r="L95" s="19">
        <f t="shared" si="7"/>
      </c>
      <c r="M95" s="20">
        <f t="shared" si="8"/>
      </c>
      <c r="N95" s="21">
        <f>IF(E95="","",N94/((1+$A$7)*(1+$F$37)))</f>
      </c>
      <c r="O95" s="22">
        <f t="shared" si="9"/>
      </c>
      <c r="P95">
        <v>51</v>
      </c>
      <c r="Q95">
        <v>0.003647</v>
      </c>
      <c r="S95" s="15">
        <f t="shared" si="10"/>
        <v>0</v>
      </c>
      <c r="T95" s="15">
        <f t="shared" si="11"/>
        <v>0</v>
      </c>
    </row>
    <row r="96" spans="1:20" ht="12.75">
      <c r="A96">
        <v>52</v>
      </c>
      <c r="B96">
        <v>0.002079</v>
      </c>
      <c r="E96" s="16">
        <f t="shared" si="5"/>
      </c>
      <c r="F96" s="17">
        <f t="shared" si="15"/>
      </c>
      <c r="G96" s="18">
        <f t="shared" si="12"/>
      </c>
      <c r="I96" s="8">
        <f t="shared" si="3"/>
      </c>
      <c r="J96" s="9">
        <f t="shared" si="14"/>
      </c>
      <c r="K96" s="8">
        <f t="shared" si="4"/>
      </c>
      <c r="L96" s="19">
        <f t="shared" si="7"/>
      </c>
      <c r="M96" s="20">
        <f t="shared" si="8"/>
      </c>
      <c r="N96" s="21">
        <f>IF(E96="","",N95/((1+$A$7)*(1+$F$37)))</f>
      </c>
      <c r="O96" s="22">
        <f t="shared" si="9"/>
      </c>
      <c r="P96">
        <v>52</v>
      </c>
      <c r="Q96">
        <v>0.00398</v>
      </c>
      <c r="S96" s="15">
        <f t="shared" si="10"/>
        <v>0</v>
      </c>
      <c r="T96" s="15">
        <f t="shared" si="11"/>
        <v>0</v>
      </c>
    </row>
    <row r="97" spans="1:20" ht="12.75">
      <c r="A97">
        <v>53</v>
      </c>
      <c r="B97">
        <v>0.002286</v>
      </c>
      <c r="E97" s="16">
        <f t="shared" si="5"/>
      </c>
      <c r="F97" s="17">
        <f t="shared" si="15"/>
      </c>
      <c r="G97" s="18">
        <f t="shared" si="12"/>
      </c>
      <c r="I97" s="8">
        <f t="shared" si="3"/>
      </c>
      <c r="J97" s="9">
        <f t="shared" si="14"/>
      </c>
      <c r="K97" s="8">
        <f t="shared" si="4"/>
      </c>
      <c r="L97" s="19">
        <f t="shared" si="7"/>
      </c>
      <c r="M97" s="20">
        <f t="shared" si="8"/>
      </c>
      <c r="N97" s="21">
        <f>IF(E97="","",N96/((1+$A$7)*(1+$F$37)))</f>
      </c>
      <c r="O97" s="22">
        <f t="shared" si="9"/>
      </c>
      <c r="P97">
        <v>53</v>
      </c>
      <c r="Q97">
        <v>0.004331</v>
      </c>
      <c r="S97" s="15">
        <f t="shared" si="10"/>
        <v>0</v>
      </c>
      <c r="T97" s="15">
        <f t="shared" si="11"/>
        <v>0</v>
      </c>
    </row>
    <row r="98" spans="1:20" ht="12.75">
      <c r="A98">
        <v>54</v>
      </c>
      <c r="B98">
        <v>0.002507</v>
      </c>
      <c r="E98" s="16">
        <f t="shared" si="5"/>
      </c>
      <c r="F98" s="17">
        <f t="shared" si="15"/>
      </c>
      <c r="G98" s="18">
        <f t="shared" si="12"/>
      </c>
      <c r="I98" s="8">
        <f t="shared" si="3"/>
      </c>
      <c r="J98" s="9">
        <f t="shared" si="14"/>
      </c>
      <c r="K98" s="8">
        <f t="shared" si="4"/>
      </c>
      <c r="L98" s="19">
        <f t="shared" si="7"/>
      </c>
      <c r="M98" s="20">
        <f t="shared" si="8"/>
      </c>
      <c r="N98" s="21">
        <f>IF(E98="","",N97/((1+$A$7)*(1+$F$37)))</f>
      </c>
      <c r="O98" s="22">
        <f t="shared" si="9"/>
      </c>
      <c r="P98">
        <v>54</v>
      </c>
      <c r="Q98">
        <v>0.004698</v>
      </c>
      <c r="S98" s="15">
        <f t="shared" si="10"/>
        <v>0</v>
      </c>
      <c r="T98" s="15">
        <f t="shared" si="11"/>
        <v>0</v>
      </c>
    </row>
    <row r="99" spans="1:20" ht="12.75">
      <c r="A99">
        <v>55</v>
      </c>
      <c r="B99">
        <v>0.002746</v>
      </c>
      <c r="E99" s="16">
        <f t="shared" si="5"/>
      </c>
      <c r="F99" s="17">
        <f t="shared" si="15"/>
      </c>
      <c r="G99" s="18">
        <f t="shared" si="12"/>
      </c>
      <c r="I99" s="8">
        <f t="shared" si="3"/>
      </c>
      <c r="J99" s="9">
        <f t="shared" si="14"/>
      </c>
      <c r="K99" s="8">
        <f t="shared" si="4"/>
      </c>
      <c r="L99" s="19">
        <f t="shared" si="7"/>
      </c>
      <c r="M99" s="20">
        <f t="shared" si="8"/>
      </c>
      <c r="N99" s="21">
        <f>IF(E99="","",N98/((1+$A$7)*(1+$F$37)))</f>
      </c>
      <c r="O99" s="22">
        <f t="shared" si="9"/>
      </c>
      <c r="P99">
        <v>55</v>
      </c>
      <c r="Q99">
        <v>0.005077</v>
      </c>
      <c r="S99" s="15">
        <f t="shared" si="10"/>
        <v>0</v>
      </c>
      <c r="T99" s="15">
        <f t="shared" si="11"/>
        <v>0</v>
      </c>
    </row>
    <row r="100" spans="1:20" ht="12.75">
      <c r="A100">
        <v>56</v>
      </c>
      <c r="B100">
        <v>0.003003</v>
      </c>
      <c r="E100" s="16">
        <f t="shared" si="5"/>
      </c>
      <c r="F100" s="17">
        <f t="shared" si="15"/>
      </c>
      <c r="G100" s="18">
        <f t="shared" si="12"/>
      </c>
      <c r="I100" s="8">
        <f t="shared" si="3"/>
      </c>
      <c r="J100" s="9">
        <f t="shared" si="14"/>
      </c>
      <c r="K100" s="8">
        <f t="shared" si="4"/>
      </c>
      <c r="L100" s="19">
        <f t="shared" si="7"/>
      </c>
      <c r="M100" s="20">
        <f t="shared" si="8"/>
      </c>
      <c r="N100" s="21">
        <f>IF(E100="","",N99/((1+$A$7)*(1+$F$37)))</f>
      </c>
      <c r="O100" s="22">
        <f t="shared" si="9"/>
      </c>
      <c r="P100">
        <v>56</v>
      </c>
      <c r="Q100">
        <v>0.005465</v>
      </c>
      <c r="S100" s="15">
        <f t="shared" si="10"/>
        <v>0</v>
      </c>
      <c r="T100" s="15">
        <f t="shared" si="11"/>
        <v>0</v>
      </c>
    </row>
    <row r="101" spans="1:20" ht="12.75">
      <c r="A101">
        <v>57</v>
      </c>
      <c r="B101">
        <v>0.00328</v>
      </c>
      <c r="E101" s="16">
        <f t="shared" si="5"/>
      </c>
      <c r="F101" s="17">
        <f t="shared" si="15"/>
      </c>
      <c r="G101" s="18">
        <f t="shared" si="12"/>
      </c>
      <c r="I101" s="8">
        <f t="shared" si="3"/>
      </c>
      <c r="J101" s="9">
        <f t="shared" si="14"/>
      </c>
      <c r="K101" s="8">
        <f t="shared" si="4"/>
      </c>
      <c r="L101" s="19">
        <f t="shared" si="7"/>
      </c>
      <c r="M101" s="20">
        <f t="shared" si="8"/>
      </c>
      <c r="N101" s="21">
        <f>IF(E101="","",N100/((1+$A$7)*(1+$F$37)))</f>
      </c>
      <c r="O101" s="22">
        <f t="shared" si="9"/>
      </c>
      <c r="P101">
        <v>57</v>
      </c>
      <c r="Q101">
        <v>0.005861</v>
      </c>
      <c r="S101" s="15">
        <f t="shared" si="10"/>
        <v>0</v>
      </c>
      <c r="T101" s="15">
        <f t="shared" si="11"/>
        <v>0</v>
      </c>
    </row>
    <row r="102" spans="1:20" ht="12.75">
      <c r="A102">
        <v>58</v>
      </c>
      <c r="B102">
        <v>0.003578</v>
      </c>
      <c r="E102" s="16">
        <f t="shared" si="5"/>
      </c>
      <c r="F102" s="17">
        <f t="shared" si="15"/>
      </c>
      <c r="G102" s="18">
        <f t="shared" si="12"/>
      </c>
      <c r="I102" s="8">
        <f t="shared" si="3"/>
      </c>
      <c r="J102" s="9">
        <f t="shared" si="14"/>
      </c>
      <c r="K102" s="8">
        <f t="shared" si="4"/>
      </c>
      <c r="L102" s="19">
        <f t="shared" si="7"/>
      </c>
      <c r="M102" s="20">
        <f t="shared" si="8"/>
      </c>
      <c r="N102" s="21">
        <f>IF(E102="","",N101/((1+$A$7)*(1+$F$37)))</f>
      </c>
      <c r="O102" s="22">
        <f t="shared" si="9"/>
      </c>
      <c r="P102">
        <v>58</v>
      </c>
      <c r="Q102">
        <v>0.006265</v>
      </c>
      <c r="S102" s="15">
        <f t="shared" si="10"/>
        <v>0</v>
      </c>
      <c r="T102" s="15">
        <f t="shared" si="11"/>
        <v>0</v>
      </c>
    </row>
    <row r="103" spans="1:20" ht="12.75">
      <c r="A103">
        <v>59</v>
      </c>
      <c r="B103">
        <v>0.003907</v>
      </c>
      <c r="E103" s="16">
        <f t="shared" si="5"/>
      </c>
      <c r="F103" s="17">
        <f t="shared" si="15"/>
      </c>
      <c r="G103" s="18">
        <f t="shared" si="12"/>
      </c>
      <c r="I103" s="8">
        <f t="shared" si="3"/>
      </c>
      <c r="J103" s="9">
        <f t="shared" si="14"/>
      </c>
      <c r="K103" s="8">
        <f t="shared" si="4"/>
      </c>
      <c r="L103" s="19">
        <f t="shared" si="7"/>
      </c>
      <c r="M103" s="20">
        <f t="shared" si="8"/>
      </c>
      <c r="N103" s="21">
        <f>IF(E103="","",N102/((1+$A$7)*(1+$F$37)))</f>
      </c>
      <c r="O103" s="22">
        <f t="shared" si="9"/>
      </c>
      <c r="P103">
        <v>59</v>
      </c>
      <c r="Q103">
        <v>0.006694</v>
      </c>
      <c r="S103" s="15">
        <f t="shared" si="10"/>
        <v>0</v>
      </c>
      <c r="T103" s="15">
        <f t="shared" si="11"/>
        <v>0</v>
      </c>
    </row>
    <row r="104" spans="1:20" ht="12.75">
      <c r="A104">
        <v>60</v>
      </c>
      <c r="B104">
        <v>0.004277</v>
      </c>
      <c r="E104" s="16">
        <f t="shared" si="5"/>
      </c>
      <c r="F104" s="17">
        <f t="shared" si="15"/>
      </c>
      <c r="G104" s="18">
        <f t="shared" si="12"/>
      </c>
      <c r="I104" s="8">
        <f t="shared" si="3"/>
      </c>
      <c r="J104" s="9">
        <f t="shared" si="14"/>
      </c>
      <c r="K104" s="8">
        <f t="shared" si="4"/>
      </c>
      <c r="L104" s="19">
        <f t="shared" si="7"/>
      </c>
      <c r="M104" s="20">
        <f t="shared" si="8"/>
      </c>
      <c r="N104" s="21">
        <f>IF(E104="","",N103/((1+$A$7)*(1+$F$37)))</f>
      </c>
      <c r="O104" s="22">
        <f t="shared" si="9"/>
      </c>
      <c r="P104">
        <v>60</v>
      </c>
      <c r="Q104">
        <v>0.00717</v>
      </c>
      <c r="S104" s="15">
        <f t="shared" si="10"/>
        <v>0</v>
      </c>
      <c r="T104" s="15">
        <f t="shared" si="11"/>
        <v>0</v>
      </c>
    </row>
    <row r="105" spans="1:20" ht="12.75">
      <c r="A105">
        <v>61</v>
      </c>
      <c r="B105">
        <v>0.004699</v>
      </c>
      <c r="E105" s="16">
        <f>IF(E104&lt;MAX($A$44:$A$159),E104+1,"")</f>
      </c>
      <c r="F105" s="17">
        <f t="shared" si="15"/>
      </c>
      <c r="G105" s="18">
        <f t="shared" si="12"/>
      </c>
      <c r="I105" s="8">
        <f t="shared" si="3"/>
      </c>
      <c r="J105" s="9">
        <f t="shared" si="14"/>
      </c>
      <c r="K105" s="8">
        <f t="shared" si="4"/>
      </c>
      <c r="L105" s="19">
        <f t="shared" si="7"/>
      </c>
      <c r="M105" s="20">
        <f t="shared" si="8"/>
      </c>
      <c r="N105" s="21">
        <f>IF(E105="","",N104/((1+$A$7)*(1+$F$37)))</f>
      </c>
      <c r="O105" s="22">
        <f t="shared" si="9"/>
      </c>
      <c r="P105">
        <v>61</v>
      </c>
      <c r="Q105">
        <v>0.007714</v>
      </c>
      <c r="S105" s="15">
        <f t="shared" si="10"/>
        <v>0</v>
      </c>
      <c r="T105" s="15">
        <f t="shared" si="11"/>
        <v>0</v>
      </c>
    </row>
    <row r="106" spans="1:20" ht="12.75">
      <c r="A106">
        <v>62</v>
      </c>
      <c r="B106">
        <v>0.005181</v>
      </c>
      <c r="E106" s="16">
        <f t="shared" si="5"/>
      </c>
      <c r="F106" s="17">
        <f t="shared" si="15"/>
      </c>
      <c r="G106" s="18">
        <f t="shared" si="12"/>
      </c>
      <c r="I106" s="8">
        <f t="shared" si="3"/>
      </c>
      <c r="J106" s="9">
        <f t="shared" si="14"/>
      </c>
      <c r="K106" s="8">
        <f t="shared" si="4"/>
      </c>
      <c r="L106" s="19">
        <f t="shared" si="7"/>
      </c>
      <c r="M106" s="20">
        <f t="shared" si="8"/>
      </c>
      <c r="N106" s="21">
        <f>IF(E106="","",N105/((1+$A$7)*(1+$F$37)))</f>
      </c>
      <c r="O106" s="22">
        <f t="shared" si="9"/>
      </c>
      <c r="P106">
        <v>62</v>
      </c>
      <c r="Q106">
        <v>0.008348</v>
      </c>
      <c r="S106" s="15">
        <f t="shared" si="10"/>
        <v>0</v>
      </c>
      <c r="T106" s="15">
        <f t="shared" si="11"/>
        <v>0</v>
      </c>
    </row>
    <row r="107" spans="1:20" ht="12.75">
      <c r="A107">
        <v>63</v>
      </c>
      <c r="B107">
        <v>0.005732</v>
      </c>
      <c r="E107" s="16">
        <f aca="true" t="shared" si="16" ref="E107:E159">IF(E106&lt;MAX($A$44:$A$159),E106+1,"")</f>
      </c>
      <c r="F107" s="17">
        <f aca="true" t="shared" si="17" ref="F107:F159">IF(E107="","",(1-VLOOKUP(E107,$A$44:$B$159,2,FALSE))*F106)</f>
      </c>
      <c r="G107" s="18">
        <f t="shared" si="12"/>
      </c>
      <c r="I107" s="8">
        <f aca="true" t="shared" si="18" ref="I107:I159">IF(E107="","",K106-H107)</f>
      </c>
      <c r="J107" s="9">
        <f t="shared" si="14"/>
      </c>
      <c r="K107" s="8">
        <f aca="true" t="shared" si="19" ref="K107:K159">IF(E107="","",I107+J107)</f>
      </c>
      <c r="L107" s="19">
        <f aca="true" t="shared" si="20" ref="L107:L159">IF(E107="","",L106*(1+$F$37))</f>
      </c>
      <c r="M107" s="20">
        <f aca="true" t="shared" si="21" ref="M107:M159">IF(E107="","",(1-VLOOKUP(E106,$A$44:$B$159,2,FALSE))*M106)</f>
      </c>
      <c r="N107" s="21">
        <f>IF(E107="","",N106/((1+$A$7)*(1+$F$37)))</f>
      </c>
      <c r="O107" s="22">
        <f aca="true" t="shared" si="22" ref="O107:O159">IF(E107="","",L107*M107*N107)</f>
      </c>
      <c r="P107">
        <v>63</v>
      </c>
      <c r="Q107">
        <v>0.009093</v>
      </c>
      <c r="S107" s="15">
        <f t="shared" si="10"/>
        <v>0</v>
      </c>
      <c r="T107" s="15">
        <f t="shared" si="11"/>
        <v>0</v>
      </c>
    </row>
    <row r="108" spans="1:20" ht="12.75">
      <c r="A108">
        <v>64</v>
      </c>
      <c r="B108">
        <v>0.006347</v>
      </c>
      <c r="E108" s="16">
        <f t="shared" si="16"/>
      </c>
      <c r="F108" s="17">
        <f t="shared" si="17"/>
      </c>
      <c r="G108" s="18">
        <f aca="true" t="shared" si="23" ref="G108:G139">IF(E108="","",(1+$F$37)^(E108-$A$5))</f>
      </c>
      <c r="I108" s="8">
        <f t="shared" si="18"/>
      </c>
      <c r="J108" s="9">
        <f aca="true" t="shared" si="24" ref="J108:J139">IF(E108="","",I108*((1+$A$7)*(1+$F$37)-1))</f>
      </c>
      <c r="K108" s="8">
        <f t="shared" si="19"/>
      </c>
      <c r="L108" s="19">
        <f t="shared" si="20"/>
      </c>
      <c r="M108" s="20">
        <f t="shared" si="21"/>
      </c>
      <c r="N108" s="21">
        <f>IF(E108="","",N107/((1+$A$7)*(1+$F$37)))</f>
      </c>
      <c r="O108" s="22">
        <f t="shared" si="22"/>
      </c>
      <c r="P108">
        <v>64</v>
      </c>
      <c r="Q108">
        <v>0.009968</v>
      </c>
      <c r="S108" s="15">
        <f t="shared" si="10"/>
        <v>0</v>
      </c>
      <c r="T108" s="15">
        <f t="shared" si="11"/>
        <v>0</v>
      </c>
    </row>
    <row r="109" spans="1:20" ht="12.75">
      <c r="A109">
        <v>65</v>
      </c>
      <c r="B109">
        <v>0.007017</v>
      </c>
      <c r="E109" s="16">
        <f t="shared" si="16"/>
      </c>
      <c r="F109" s="17">
        <f t="shared" si="17"/>
      </c>
      <c r="G109" s="18">
        <f t="shared" si="23"/>
      </c>
      <c r="I109" s="8">
        <f t="shared" si="18"/>
      </c>
      <c r="J109" s="9">
        <f t="shared" si="24"/>
      </c>
      <c r="K109" s="8">
        <f t="shared" si="19"/>
      </c>
      <c r="L109" s="19">
        <f t="shared" si="20"/>
      </c>
      <c r="M109" s="20">
        <f t="shared" si="21"/>
      </c>
      <c r="N109" s="21">
        <f>IF(E109="","",N108/((1+$A$7)*(1+$F$37)))</f>
      </c>
      <c r="O109" s="22">
        <f t="shared" si="22"/>
      </c>
      <c r="P109">
        <v>65</v>
      </c>
      <c r="Q109">
        <v>0.010993</v>
      </c>
      <c r="S109" s="15">
        <f t="shared" si="10"/>
        <v>0</v>
      </c>
      <c r="T109" s="15">
        <f t="shared" si="11"/>
        <v>0</v>
      </c>
    </row>
    <row r="110" spans="1:20" ht="12.75">
      <c r="A110">
        <v>66</v>
      </c>
      <c r="B110">
        <v>0.007734</v>
      </c>
      <c r="E110" s="16">
        <f t="shared" si="16"/>
      </c>
      <c r="F110" s="17">
        <f t="shared" si="17"/>
      </c>
      <c r="G110" s="18">
        <f t="shared" si="23"/>
      </c>
      <c r="I110" s="8">
        <f t="shared" si="18"/>
      </c>
      <c r="J110" s="9">
        <f t="shared" si="24"/>
      </c>
      <c r="K110" s="8">
        <f t="shared" si="19"/>
      </c>
      <c r="L110" s="19">
        <f t="shared" si="20"/>
      </c>
      <c r="M110" s="20">
        <f t="shared" si="21"/>
      </c>
      <c r="N110" s="21">
        <f>IF(E110="","",N109/((1+$A$7)*(1+$F$37)))</f>
      </c>
      <c r="O110" s="22">
        <f t="shared" si="22"/>
      </c>
      <c r="P110">
        <v>66</v>
      </c>
      <c r="Q110">
        <v>0.012188</v>
      </c>
      <c r="S110" s="15">
        <f aca="true" t="shared" si="25" ref="S110:S159">IF(S109&lt;=0.01,0,K110*$S$40)</f>
        <v>0</v>
      </c>
      <c r="T110" s="15">
        <f aca="true" t="shared" si="26" ref="T110:T159">IF(T109&lt;=0.01,0,S110*N110)</f>
        <v>0</v>
      </c>
    </row>
    <row r="111" spans="1:20" ht="12.75">
      <c r="A111">
        <v>67</v>
      </c>
      <c r="B111">
        <v>0.008491</v>
      </c>
      <c r="E111" s="16">
        <f t="shared" si="16"/>
      </c>
      <c r="F111" s="17">
        <f t="shared" si="17"/>
      </c>
      <c r="G111" s="18">
        <f t="shared" si="23"/>
      </c>
      <c r="I111" s="8">
        <f t="shared" si="18"/>
      </c>
      <c r="J111" s="9">
        <f t="shared" si="24"/>
      </c>
      <c r="K111" s="8">
        <f t="shared" si="19"/>
      </c>
      <c r="L111" s="19">
        <f t="shared" si="20"/>
      </c>
      <c r="M111" s="20">
        <f t="shared" si="21"/>
      </c>
      <c r="N111" s="21">
        <f>IF(E111="","",N110/((1+$A$7)*(1+$F$37)))</f>
      </c>
      <c r="O111" s="22">
        <f t="shared" si="22"/>
      </c>
      <c r="P111">
        <v>67</v>
      </c>
      <c r="Q111">
        <v>0.013572</v>
      </c>
      <c r="S111" s="15">
        <f t="shared" si="25"/>
        <v>0</v>
      </c>
      <c r="T111" s="15">
        <f t="shared" si="26"/>
        <v>0</v>
      </c>
    </row>
    <row r="112" spans="1:20" ht="12.75">
      <c r="A112">
        <v>68</v>
      </c>
      <c r="B112">
        <v>0.009288</v>
      </c>
      <c r="E112" s="16">
        <f t="shared" si="16"/>
      </c>
      <c r="F112" s="17">
        <f t="shared" si="17"/>
      </c>
      <c r="G112" s="18">
        <f t="shared" si="23"/>
      </c>
      <c r="I112" s="8">
        <f t="shared" si="18"/>
      </c>
      <c r="J112" s="9">
        <f t="shared" si="24"/>
      </c>
      <c r="K112" s="8">
        <f t="shared" si="19"/>
      </c>
      <c r="L112" s="19">
        <f t="shared" si="20"/>
      </c>
      <c r="M112" s="20">
        <f t="shared" si="21"/>
      </c>
      <c r="N112" s="21">
        <f>IF(E112="","",N111/((1+$A$7)*(1+$F$37)))</f>
      </c>
      <c r="O112" s="22">
        <f t="shared" si="22"/>
      </c>
      <c r="P112">
        <v>68</v>
      </c>
      <c r="Q112">
        <v>0.01516</v>
      </c>
      <c r="S112" s="15">
        <f t="shared" si="25"/>
        <v>0</v>
      </c>
      <c r="T112" s="15">
        <f t="shared" si="26"/>
        <v>0</v>
      </c>
    </row>
    <row r="113" spans="1:20" ht="12.75">
      <c r="A113">
        <v>69</v>
      </c>
      <c r="B113">
        <v>0.010163</v>
      </c>
      <c r="E113" s="16">
        <f t="shared" si="16"/>
      </c>
      <c r="F113" s="17">
        <f t="shared" si="17"/>
      </c>
      <c r="G113" s="18">
        <f t="shared" si="23"/>
      </c>
      <c r="I113" s="8">
        <f t="shared" si="18"/>
      </c>
      <c r="J113" s="9">
        <f t="shared" si="24"/>
      </c>
      <c r="K113" s="8">
        <f t="shared" si="19"/>
      </c>
      <c r="L113" s="19">
        <f t="shared" si="20"/>
      </c>
      <c r="M113" s="20">
        <f t="shared" si="21"/>
      </c>
      <c r="N113" s="21">
        <f>IF(E113="","",N112/((1+$A$7)*(1+$F$37)))</f>
      </c>
      <c r="O113" s="22">
        <f t="shared" si="22"/>
      </c>
      <c r="P113">
        <v>69</v>
      </c>
      <c r="Q113">
        <v>0.016946</v>
      </c>
      <c r="S113" s="15">
        <f t="shared" si="25"/>
        <v>0</v>
      </c>
      <c r="T113" s="15">
        <f t="shared" si="26"/>
        <v>0</v>
      </c>
    </row>
    <row r="114" spans="1:20" ht="12.75">
      <c r="A114">
        <v>70</v>
      </c>
      <c r="B114">
        <v>0.011165</v>
      </c>
      <c r="E114" s="16">
        <f t="shared" si="16"/>
      </c>
      <c r="F114" s="17">
        <f t="shared" si="17"/>
      </c>
      <c r="G114" s="18">
        <f t="shared" si="23"/>
      </c>
      <c r="I114" s="8">
        <f t="shared" si="18"/>
      </c>
      <c r="J114" s="9">
        <f t="shared" si="24"/>
      </c>
      <c r="K114" s="8">
        <f t="shared" si="19"/>
      </c>
      <c r="L114" s="19">
        <f t="shared" si="20"/>
      </c>
      <c r="M114" s="20">
        <f t="shared" si="21"/>
      </c>
      <c r="N114" s="21">
        <f>IF(E114="","",N113/((1+$A$7)*(1+$F$37)))</f>
      </c>
      <c r="O114" s="22">
        <f t="shared" si="22"/>
      </c>
      <c r="P114">
        <v>70</v>
      </c>
      <c r="Q114">
        <v>0.01892</v>
      </c>
      <c r="S114" s="15">
        <f t="shared" si="25"/>
        <v>0</v>
      </c>
      <c r="T114" s="15">
        <f t="shared" si="26"/>
        <v>0</v>
      </c>
    </row>
    <row r="115" spans="1:20" ht="12.75">
      <c r="A115">
        <v>71</v>
      </c>
      <c r="B115">
        <v>0.012339</v>
      </c>
      <c r="E115" s="16">
        <f t="shared" si="16"/>
      </c>
      <c r="F115" s="17">
        <f t="shared" si="17"/>
      </c>
      <c r="G115" s="18">
        <f t="shared" si="23"/>
      </c>
      <c r="I115" s="8">
        <f t="shared" si="18"/>
      </c>
      <c r="J115" s="9">
        <f t="shared" si="24"/>
      </c>
      <c r="K115" s="8">
        <f t="shared" si="19"/>
      </c>
      <c r="L115" s="19">
        <f t="shared" si="20"/>
      </c>
      <c r="M115" s="20">
        <f t="shared" si="21"/>
      </c>
      <c r="N115" s="21">
        <f>IF(E115="","",N114/((1+$A$7)*(1+$F$37)))</f>
      </c>
      <c r="O115" s="22">
        <f t="shared" si="22"/>
      </c>
      <c r="P115">
        <v>71</v>
      </c>
      <c r="Q115">
        <v>0.021071</v>
      </c>
      <c r="S115" s="15">
        <f t="shared" si="25"/>
        <v>0</v>
      </c>
      <c r="T115" s="15">
        <f t="shared" si="26"/>
        <v>0</v>
      </c>
    </row>
    <row r="116" spans="1:20" ht="12.75">
      <c r="A116">
        <v>72</v>
      </c>
      <c r="B116">
        <v>0.013734</v>
      </c>
      <c r="E116" s="16">
        <f t="shared" si="16"/>
      </c>
      <c r="F116" s="17">
        <f t="shared" si="17"/>
      </c>
      <c r="G116" s="18">
        <f t="shared" si="23"/>
      </c>
      <c r="I116" s="8">
        <f t="shared" si="18"/>
      </c>
      <c r="J116" s="9">
        <f t="shared" si="24"/>
      </c>
      <c r="K116" s="8">
        <f t="shared" si="19"/>
      </c>
      <c r="L116" s="19">
        <f t="shared" si="20"/>
      </c>
      <c r="M116" s="20">
        <f t="shared" si="21"/>
      </c>
      <c r="N116" s="21">
        <f>IF(E116="","",N115/((1+$A$7)*(1+$F$37)))</f>
      </c>
      <c r="O116" s="22">
        <f t="shared" si="22"/>
      </c>
      <c r="P116">
        <v>72</v>
      </c>
      <c r="Q116">
        <v>0.023388</v>
      </c>
      <c r="S116" s="15">
        <f t="shared" si="25"/>
        <v>0</v>
      </c>
      <c r="T116" s="15">
        <f t="shared" si="26"/>
        <v>0</v>
      </c>
    </row>
    <row r="117" spans="1:20" ht="12.75">
      <c r="A117">
        <v>73</v>
      </c>
      <c r="B117">
        <v>0.015391</v>
      </c>
      <c r="E117" s="16">
        <f t="shared" si="16"/>
      </c>
      <c r="F117" s="17">
        <f t="shared" si="17"/>
      </c>
      <c r="G117" s="18">
        <f t="shared" si="23"/>
      </c>
      <c r="I117" s="8">
        <f t="shared" si="18"/>
      </c>
      <c r="J117" s="9">
        <f t="shared" si="24"/>
      </c>
      <c r="K117" s="8">
        <f t="shared" si="19"/>
      </c>
      <c r="L117" s="19">
        <f t="shared" si="20"/>
      </c>
      <c r="M117" s="20">
        <f t="shared" si="21"/>
      </c>
      <c r="N117" s="21">
        <f>IF(E117="","",N116/((1+$A$7)*(1+$F$37)))</f>
      </c>
      <c r="O117" s="22">
        <f t="shared" si="22"/>
      </c>
      <c r="P117">
        <v>73</v>
      </c>
      <c r="Q117">
        <v>0.025871</v>
      </c>
      <c r="S117" s="15">
        <f t="shared" si="25"/>
        <v>0</v>
      </c>
      <c r="T117" s="15">
        <f t="shared" si="26"/>
        <v>0</v>
      </c>
    </row>
    <row r="118" spans="1:20" ht="12.75">
      <c r="A118">
        <v>74</v>
      </c>
      <c r="B118">
        <v>0.017326</v>
      </c>
      <c r="E118" s="16">
        <f t="shared" si="16"/>
      </c>
      <c r="F118" s="17">
        <f t="shared" si="17"/>
      </c>
      <c r="G118" s="18">
        <f t="shared" si="23"/>
      </c>
      <c r="I118" s="8">
        <f t="shared" si="18"/>
      </c>
      <c r="J118" s="9">
        <f t="shared" si="24"/>
      </c>
      <c r="K118" s="8">
        <f t="shared" si="19"/>
      </c>
      <c r="L118" s="19">
        <f t="shared" si="20"/>
      </c>
      <c r="M118" s="20">
        <f t="shared" si="21"/>
      </c>
      <c r="N118" s="21">
        <f>IF(E118="","",N117/((1+$A$7)*(1+$F$37)))</f>
      </c>
      <c r="O118" s="22">
        <f t="shared" si="22"/>
      </c>
      <c r="P118">
        <v>74</v>
      </c>
      <c r="Q118">
        <v>0.028552</v>
      </c>
      <c r="S118" s="15">
        <f t="shared" si="25"/>
        <v>0</v>
      </c>
      <c r="T118" s="15">
        <f t="shared" si="26"/>
        <v>0</v>
      </c>
    </row>
    <row r="119" spans="1:20" ht="12.75">
      <c r="A119">
        <v>75</v>
      </c>
      <c r="B119">
        <v>0.019551</v>
      </c>
      <c r="E119" s="16">
        <f t="shared" si="16"/>
      </c>
      <c r="F119" s="17">
        <f t="shared" si="17"/>
      </c>
      <c r="G119" s="18">
        <f t="shared" si="23"/>
      </c>
      <c r="I119" s="8">
        <f t="shared" si="18"/>
      </c>
      <c r="J119" s="9">
        <f t="shared" si="24"/>
      </c>
      <c r="K119" s="8">
        <f t="shared" si="19"/>
      </c>
      <c r="L119" s="19">
        <f t="shared" si="20"/>
      </c>
      <c r="M119" s="20">
        <f t="shared" si="21"/>
      </c>
      <c r="N119" s="21">
        <f>IF(E119="","",N118/((1+$A$7)*(1+$F$37)))</f>
      </c>
      <c r="O119" s="22">
        <f t="shared" si="22"/>
      </c>
      <c r="P119">
        <v>75</v>
      </c>
      <c r="Q119">
        <v>0.031477</v>
      </c>
      <c r="S119" s="15">
        <f t="shared" si="25"/>
        <v>0</v>
      </c>
      <c r="T119" s="15">
        <f t="shared" si="26"/>
        <v>0</v>
      </c>
    </row>
    <row r="120" spans="1:20" ht="12.75">
      <c r="A120">
        <v>76</v>
      </c>
      <c r="B120">
        <v>0.022075</v>
      </c>
      <c r="E120" s="16">
        <f t="shared" si="16"/>
      </c>
      <c r="F120" s="17">
        <f t="shared" si="17"/>
      </c>
      <c r="G120" s="18">
        <f t="shared" si="23"/>
      </c>
      <c r="I120" s="8">
        <f t="shared" si="18"/>
      </c>
      <c r="J120" s="9">
        <f t="shared" si="24"/>
      </c>
      <c r="K120" s="8">
        <f t="shared" si="19"/>
      </c>
      <c r="L120" s="19">
        <f t="shared" si="20"/>
      </c>
      <c r="M120" s="20">
        <f t="shared" si="21"/>
      </c>
      <c r="N120" s="21">
        <f>IF(E120="","",N119/((1+$A$7)*(1+$F$37)))</f>
      </c>
      <c r="O120" s="22">
        <f t="shared" si="22"/>
      </c>
      <c r="P120">
        <v>76</v>
      </c>
      <c r="Q120">
        <v>0.034686</v>
      </c>
      <c r="S120" s="15">
        <f t="shared" si="25"/>
        <v>0</v>
      </c>
      <c r="T120" s="15">
        <f t="shared" si="26"/>
        <v>0</v>
      </c>
    </row>
    <row r="121" spans="1:20" ht="12.75">
      <c r="A121">
        <v>77</v>
      </c>
      <c r="B121">
        <v>0.02491</v>
      </c>
      <c r="E121" s="16">
        <f t="shared" si="16"/>
      </c>
      <c r="F121" s="17">
        <f t="shared" si="17"/>
      </c>
      <c r="G121" s="18">
        <f t="shared" si="23"/>
      </c>
      <c r="I121" s="8">
        <f t="shared" si="18"/>
      </c>
      <c r="J121" s="9">
        <f t="shared" si="24"/>
      </c>
      <c r="K121" s="8">
        <f t="shared" si="19"/>
      </c>
      <c r="L121" s="19">
        <f t="shared" si="20"/>
      </c>
      <c r="M121" s="20">
        <f t="shared" si="21"/>
      </c>
      <c r="N121" s="21">
        <f>IF(E121="","",N120/((1+$A$7)*(1+$F$37)))</f>
      </c>
      <c r="O121" s="22">
        <f t="shared" si="22"/>
      </c>
      <c r="P121">
        <v>77</v>
      </c>
      <c r="Q121">
        <v>0.038225</v>
      </c>
      <c r="S121" s="15">
        <f t="shared" si="25"/>
        <v>0</v>
      </c>
      <c r="T121" s="15">
        <f t="shared" si="26"/>
        <v>0</v>
      </c>
    </row>
    <row r="122" spans="1:20" ht="12.75">
      <c r="A122">
        <v>78</v>
      </c>
      <c r="B122">
        <v>0.028074</v>
      </c>
      <c r="E122" s="16">
        <f t="shared" si="16"/>
      </c>
      <c r="F122" s="17">
        <f t="shared" si="17"/>
      </c>
      <c r="G122" s="18">
        <f t="shared" si="23"/>
      </c>
      <c r="I122" s="8">
        <f t="shared" si="18"/>
      </c>
      <c r="J122" s="9">
        <f t="shared" si="24"/>
      </c>
      <c r="K122" s="8">
        <f t="shared" si="19"/>
      </c>
      <c r="L122" s="19">
        <f t="shared" si="20"/>
      </c>
      <c r="M122" s="20">
        <f t="shared" si="21"/>
      </c>
      <c r="N122" s="21">
        <f>IF(E122="","",N121/((1+$A$7)*(1+$F$37)))</f>
      </c>
      <c r="O122" s="22">
        <f t="shared" si="22"/>
      </c>
      <c r="P122">
        <v>78</v>
      </c>
      <c r="Q122">
        <v>0.042132</v>
      </c>
      <c r="S122" s="15">
        <f t="shared" si="25"/>
        <v>0</v>
      </c>
      <c r="T122" s="15">
        <f t="shared" si="26"/>
        <v>0</v>
      </c>
    </row>
    <row r="123" spans="1:20" ht="12.75">
      <c r="A123">
        <v>79</v>
      </c>
      <c r="B123">
        <v>0.031612</v>
      </c>
      <c r="E123" s="16">
        <f t="shared" si="16"/>
      </c>
      <c r="F123" s="17">
        <f t="shared" si="17"/>
      </c>
      <c r="G123" s="18">
        <f t="shared" si="23"/>
      </c>
      <c r="I123" s="8">
        <f t="shared" si="18"/>
      </c>
      <c r="J123" s="9">
        <f t="shared" si="24"/>
      </c>
      <c r="K123" s="8">
        <f t="shared" si="19"/>
      </c>
      <c r="L123" s="19">
        <f t="shared" si="20"/>
      </c>
      <c r="M123" s="20">
        <f t="shared" si="21"/>
      </c>
      <c r="N123" s="21">
        <f>IF(E123="","",N122/((1+$A$7)*(1+$F$37)))</f>
      </c>
      <c r="O123" s="22">
        <f t="shared" si="22"/>
      </c>
      <c r="P123">
        <v>79</v>
      </c>
      <c r="Q123">
        <v>0.046427</v>
      </c>
      <c r="S123" s="15">
        <f t="shared" si="25"/>
        <v>0</v>
      </c>
      <c r="T123" s="15">
        <f t="shared" si="26"/>
        <v>0</v>
      </c>
    </row>
    <row r="124" spans="1:20" ht="12.75">
      <c r="A124">
        <v>80</v>
      </c>
      <c r="B124">
        <v>0.03558</v>
      </c>
      <c r="E124" s="16">
        <f t="shared" si="16"/>
      </c>
      <c r="F124" s="17">
        <f t="shared" si="17"/>
      </c>
      <c r="G124" s="18">
        <f t="shared" si="23"/>
      </c>
      <c r="I124" s="8">
        <f t="shared" si="18"/>
      </c>
      <c r="J124" s="9">
        <f t="shared" si="24"/>
      </c>
      <c r="K124" s="8">
        <f t="shared" si="19"/>
      </c>
      <c r="L124" s="19">
        <f t="shared" si="20"/>
      </c>
      <c r="M124" s="20">
        <f t="shared" si="21"/>
      </c>
      <c r="N124" s="21">
        <f>IF(E124="","",N123/((1+$A$7)*(1+$F$37)))</f>
      </c>
      <c r="O124" s="22">
        <f t="shared" si="22"/>
      </c>
      <c r="P124">
        <v>80</v>
      </c>
      <c r="Q124">
        <v>0.051128</v>
      </c>
      <c r="S124" s="15">
        <f t="shared" si="25"/>
        <v>0</v>
      </c>
      <c r="T124" s="15">
        <f t="shared" si="26"/>
        <v>0</v>
      </c>
    </row>
    <row r="125" spans="1:20" ht="12.75">
      <c r="A125">
        <v>81</v>
      </c>
      <c r="B125">
        <v>0.04003</v>
      </c>
      <c r="E125" s="16">
        <f t="shared" si="16"/>
      </c>
      <c r="F125" s="17">
        <f t="shared" si="17"/>
      </c>
      <c r="G125" s="18">
        <f t="shared" si="23"/>
      </c>
      <c r="I125" s="8">
        <f t="shared" si="18"/>
      </c>
      <c r="J125" s="9">
        <f t="shared" si="24"/>
      </c>
      <c r="K125" s="8">
        <f t="shared" si="19"/>
      </c>
      <c r="L125" s="19">
        <f t="shared" si="20"/>
      </c>
      <c r="M125" s="20">
        <f t="shared" si="21"/>
      </c>
      <c r="N125" s="21">
        <f>IF(E125="","",N124/((1+$A$7)*(1+$F$37)))</f>
      </c>
      <c r="O125" s="22">
        <f t="shared" si="22"/>
      </c>
      <c r="P125">
        <v>81</v>
      </c>
      <c r="Q125">
        <v>0.05625</v>
      </c>
      <c r="S125" s="15">
        <f t="shared" si="25"/>
        <v>0</v>
      </c>
      <c r="T125" s="15">
        <f t="shared" si="26"/>
        <v>0</v>
      </c>
    </row>
    <row r="126" spans="1:20" ht="12.75">
      <c r="A126">
        <v>82</v>
      </c>
      <c r="B126">
        <v>0.045017</v>
      </c>
      <c r="E126" s="16">
        <f t="shared" si="16"/>
      </c>
      <c r="F126" s="17">
        <f t="shared" si="17"/>
      </c>
      <c r="G126" s="18">
        <f t="shared" si="23"/>
      </c>
      <c r="I126" s="8">
        <f t="shared" si="18"/>
      </c>
      <c r="J126" s="9">
        <f t="shared" si="24"/>
      </c>
      <c r="K126" s="8">
        <f t="shared" si="19"/>
      </c>
      <c r="L126" s="19">
        <f t="shared" si="20"/>
      </c>
      <c r="M126" s="20">
        <f t="shared" si="21"/>
      </c>
      <c r="N126" s="21">
        <f>IF(E126="","",N125/((1+$A$7)*(1+$F$37)))</f>
      </c>
      <c r="O126" s="22">
        <f t="shared" si="22"/>
      </c>
      <c r="P126">
        <v>82</v>
      </c>
      <c r="Q126">
        <v>0.061809</v>
      </c>
      <c r="S126" s="15">
        <f t="shared" si="25"/>
        <v>0</v>
      </c>
      <c r="T126" s="15">
        <f t="shared" si="26"/>
        <v>0</v>
      </c>
    </row>
    <row r="127" spans="1:20" ht="12.75">
      <c r="A127">
        <v>83</v>
      </c>
      <c r="B127">
        <v>0.0506</v>
      </c>
      <c r="E127" s="16">
        <f t="shared" si="16"/>
      </c>
      <c r="F127" s="17">
        <f t="shared" si="17"/>
      </c>
      <c r="G127" s="18">
        <f t="shared" si="23"/>
      </c>
      <c r="I127" s="8">
        <f t="shared" si="18"/>
      </c>
      <c r="J127" s="9">
        <f t="shared" si="24"/>
      </c>
      <c r="K127" s="8">
        <f t="shared" si="19"/>
      </c>
      <c r="L127" s="19">
        <f t="shared" si="20"/>
      </c>
      <c r="M127" s="20">
        <f t="shared" si="21"/>
      </c>
      <c r="N127" s="21">
        <f>IF(E127="","",N126/((1+$A$7)*(1+$F$37)))</f>
      </c>
      <c r="O127" s="22">
        <f t="shared" si="22"/>
      </c>
      <c r="P127">
        <v>83</v>
      </c>
      <c r="Q127">
        <v>0.067826</v>
      </c>
      <c r="S127" s="15">
        <f t="shared" si="25"/>
        <v>0</v>
      </c>
      <c r="T127" s="15">
        <f t="shared" si="26"/>
        <v>0</v>
      </c>
    </row>
    <row r="128" spans="1:20" ht="12.75">
      <c r="A128">
        <v>84</v>
      </c>
      <c r="B128">
        <v>0.056865</v>
      </c>
      <c r="E128" s="16">
        <f t="shared" si="16"/>
      </c>
      <c r="F128" s="17">
        <f t="shared" si="17"/>
      </c>
      <c r="G128" s="18">
        <f t="shared" si="23"/>
      </c>
      <c r="I128" s="8">
        <f t="shared" si="18"/>
      </c>
      <c r="J128" s="9">
        <f t="shared" si="24"/>
      </c>
      <c r="K128" s="8">
        <f t="shared" si="19"/>
      </c>
      <c r="L128" s="19">
        <f t="shared" si="20"/>
      </c>
      <c r="M128" s="20">
        <f t="shared" si="21"/>
      </c>
      <c r="N128" s="21">
        <f>IF(E128="","",N127/((1+$A$7)*(1+$F$37)))</f>
      </c>
      <c r="O128" s="22">
        <f t="shared" si="22"/>
      </c>
      <c r="P128">
        <v>84</v>
      </c>
      <c r="Q128">
        <v>0.074322</v>
      </c>
      <c r="S128" s="15">
        <f t="shared" si="25"/>
        <v>0</v>
      </c>
      <c r="T128" s="15">
        <f t="shared" si="26"/>
        <v>0</v>
      </c>
    </row>
    <row r="129" spans="1:20" ht="12.75">
      <c r="A129">
        <v>85</v>
      </c>
      <c r="B129">
        <v>0.063907</v>
      </c>
      <c r="E129" s="16">
        <f t="shared" si="16"/>
      </c>
      <c r="F129" s="17">
        <f t="shared" si="17"/>
      </c>
      <c r="G129" s="18">
        <f t="shared" si="23"/>
      </c>
      <c r="I129" s="8">
        <f t="shared" si="18"/>
      </c>
      <c r="J129" s="9">
        <f t="shared" si="24"/>
      </c>
      <c r="K129" s="8">
        <f t="shared" si="19"/>
      </c>
      <c r="L129" s="19">
        <f t="shared" si="20"/>
      </c>
      <c r="M129" s="20">
        <f t="shared" si="21"/>
      </c>
      <c r="N129" s="21">
        <f>IF(E129="","",N128/((1+$A$7)*(1+$F$37)))</f>
      </c>
      <c r="O129" s="22">
        <f t="shared" si="22"/>
      </c>
      <c r="P129">
        <v>85</v>
      </c>
      <c r="Q129">
        <v>0.081326</v>
      </c>
      <c r="S129" s="15">
        <f t="shared" si="25"/>
        <v>0</v>
      </c>
      <c r="T129" s="15">
        <f t="shared" si="26"/>
        <v>0</v>
      </c>
    </row>
    <row r="130" spans="1:20" ht="12.75">
      <c r="A130">
        <v>86</v>
      </c>
      <c r="B130">
        <v>0.071815</v>
      </c>
      <c r="E130" s="16">
        <f t="shared" si="16"/>
      </c>
      <c r="F130" s="17">
        <f t="shared" si="17"/>
      </c>
      <c r="G130" s="18">
        <f t="shared" si="23"/>
      </c>
      <c r="I130" s="8">
        <f t="shared" si="18"/>
      </c>
      <c r="J130" s="9">
        <f t="shared" si="24"/>
      </c>
      <c r="K130" s="8">
        <f t="shared" si="19"/>
      </c>
      <c r="L130" s="19">
        <f t="shared" si="20"/>
      </c>
      <c r="M130" s="20">
        <f t="shared" si="21"/>
      </c>
      <c r="N130" s="21">
        <f>IF(E130="","",N129/((1+$A$7)*(1+$F$37)))</f>
      </c>
      <c r="O130" s="22">
        <f t="shared" si="22"/>
      </c>
      <c r="P130">
        <v>86</v>
      </c>
      <c r="Q130">
        <v>0.088863</v>
      </c>
      <c r="S130" s="15">
        <f t="shared" si="25"/>
        <v>0</v>
      </c>
      <c r="T130" s="15">
        <f t="shared" si="26"/>
        <v>0</v>
      </c>
    </row>
    <row r="131" spans="1:20" ht="12.75">
      <c r="A131">
        <v>87</v>
      </c>
      <c r="B131">
        <v>0.080682</v>
      </c>
      <c r="E131" s="16">
        <f t="shared" si="16"/>
      </c>
      <c r="F131" s="17">
        <f t="shared" si="17"/>
      </c>
      <c r="G131" s="18">
        <f t="shared" si="23"/>
      </c>
      <c r="I131" s="8">
        <f t="shared" si="18"/>
      </c>
      <c r="J131" s="9">
        <f t="shared" si="24"/>
      </c>
      <c r="K131" s="8">
        <f t="shared" si="19"/>
      </c>
      <c r="L131" s="19">
        <f t="shared" si="20"/>
      </c>
      <c r="M131" s="20">
        <f t="shared" si="21"/>
      </c>
      <c r="N131" s="21">
        <f>IF(E131="","",N130/((1+$A$7)*(1+$F$37)))</f>
      </c>
      <c r="O131" s="22">
        <f t="shared" si="22"/>
      </c>
      <c r="P131">
        <v>87</v>
      </c>
      <c r="Q131">
        <v>0.096958</v>
      </c>
      <c r="S131" s="15">
        <f t="shared" si="25"/>
        <v>0</v>
      </c>
      <c r="T131" s="15">
        <f t="shared" si="26"/>
        <v>0</v>
      </c>
    </row>
    <row r="132" spans="1:20" ht="12.75">
      <c r="A132">
        <v>88</v>
      </c>
      <c r="B132">
        <v>0.090557</v>
      </c>
      <c r="E132" s="16">
        <f t="shared" si="16"/>
      </c>
      <c r="F132" s="17">
        <f t="shared" si="17"/>
      </c>
      <c r="G132" s="18">
        <f t="shared" si="23"/>
      </c>
      <c r="I132" s="8">
        <f t="shared" si="18"/>
      </c>
      <c r="J132" s="9">
        <f t="shared" si="24"/>
      </c>
      <c r="K132" s="8">
        <f t="shared" si="19"/>
      </c>
      <c r="L132" s="19">
        <f t="shared" si="20"/>
      </c>
      <c r="M132" s="20">
        <f t="shared" si="21"/>
      </c>
      <c r="N132" s="21">
        <f>IF(E132="","",N131/((1+$A$7)*(1+$F$37)))</f>
      </c>
      <c r="O132" s="22">
        <f t="shared" si="22"/>
      </c>
      <c r="P132">
        <v>88</v>
      </c>
      <c r="Q132">
        <v>0.105631</v>
      </c>
      <c r="S132" s="15">
        <f t="shared" si="25"/>
        <v>0</v>
      </c>
      <c r="T132" s="15">
        <f t="shared" si="26"/>
        <v>0</v>
      </c>
    </row>
    <row r="133" spans="1:20" ht="12.75">
      <c r="A133">
        <v>89</v>
      </c>
      <c r="B133">
        <v>0.101307</v>
      </c>
      <c r="E133" s="16">
        <f t="shared" si="16"/>
      </c>
      <c r="F133" s="17">
        <f t="shared" si="17"/>
      </c>
      <c r="G133" s="18">
        <f t="shared" si="23"/>
      </c>
      <c r="I133" s="8">
        <f t="shared" si="18"/>
      </c>
      <c r="J133" s="9">
        <f t="shared" si="24"/>
      </c>
      <c r="K133" s="8">
        <f t="shared" si="19"/>
      </c>
      <c r="L133" s="19">
        <f t="shared" si="20"/>
      </c>
      <c r="M133" s="20">
        <f t="shared" si="21"/>
      </c>
      <c r="N133" s="21">
        <f>IF(E133="","",N132/((1+$A$7)*(1+$F$37)))</f>
      </c>
      <c r="O133" s="22">
        <f t="shared" si="22"/>
      </c>
      <c r="P133">
        <v>89</v>
      </c>
      <c r="Q133">
        <v>0.114858</v>
      </c>
      <c r="S133" s="15">
        <f t="shared" si="25"/>
        <v>0</v>
      </c>
      <c r="T133" s="15">
        <f t="shared" si="26"/>
        <v>0</v>
      </c>
    </row>
    <row r="134" spans="1:20" ht="12.75">
      <c r="A134">
        <v>90</v>
      </c>
      <c r="B134">
        <v>0.112759</v>
      </c>
      <c r="E134" s="16">
        <f t="shared" si="16"/>
      </c>
      <c r="F134" s="17">
        <f t="shared" si="17"/>
      </c>
      <c r="G134" s="18">
        <f t="shared" si="23"/>
      </c>
      <c r="I134" s="8">
        <f t="shared" si="18"/>
      </c>
      <c r="J134" s="9">
        <f t="shared" si="24"/>
      </c>
      <c r="K134" s="8">
        <f t="shared" si="19"/>
      </c>
      <c r="L134" s="19">
        <f t="shared" si="20"/>
      </c>
      <c r="M134" s="20">
        <f t="shared" si="21"/>
      </c>
      <c r="N134" s="21">
        <f>IF(E134="","",N133/((1+$A$7)*(1+$F$37)))</f>
      </c>
      <c r="O134" s="22">
        <f t="shared" si="22"/>
      </c>
      <c r="P134">
        <v>90</v>
      </c>
      <c r="Q134">
        <v>0.124612</v>
      </c>
      <c r="S134" s="15">
        <f t="shared" si="25"/>
        <v>0</v>
      </c>
      <c r="T134" s="15">
        <f t="shared" si="26"/>
        <v>0</v>
      </c>
    </row>
    <row r="135" spans="1:20" ht="12.75">
      <c r="A135">
        <v>91</v>
      </c>
      <c r="B135">
        <v>0.124733</v>
      </c>
      <c r="E135" s="16">
        <f t="shared" si="16"/>
      </c>
      <c r="F135" s="17">
        <f t="shared" si="17"/>
      </c>
      <c r="G135" s="18">
        <f t="shared" si="23"/>
      </c>
      <c r="I135" s="8">
        <f t="shared" si="18"/>
      </c>
      <c r="J135" s="9">
        <f t="shared" si="24"/>
      </c>
      <c r="K135" s="8">
        <f t="shared" si="19"/>
      </c>
      <c r="L135" s="19">
        <f t="shared" si="20"/>
      </c>
      <c r="M135" s="20">
        <f t="shared" si="21"/>
      </c>
      <c r="N135" s="21">
        <f>IF(E135="","",N134/((1+$A$7)*(1+$F$37)))</f>
      </c>
      <c r="O135" s="22">
        <f t="shared" si="22"/>
      </c>
      <c r="P135">
        <v>91</v>
      </c>
      <c r="Q135">
        <v>0.134861</v>
      </c>
      <c r="S135" s="15">
        <f t="shared" si="25"/>
        <v>0</v>
      </c>
      <c r="T135" s="15">
        <f t="shared" si="26"/>
        <v>0</v>
      </c>
    </row>
    <row r="136" spans="1:20" ht="12.75">
      <c r="A136">
        <v>92</v>
      </c>
      <c r="B136">
        <v>0.137054</v>
      </c>
      <c r="E136" s="16">
        <f t="shared" si="16"/>
      </c>
      <c r="F136" s="17">
        <f t="shared" si="17"/>
      </c>
      <c r="G136" s="18">
        <f t="shared" si="23"/>
      </c>
      <c r="I136" s="8">
        <f t="shared" si="18"/>
      </c>
      <c r="J136" s="9">
        <f t="shared" si="24"/>
      </c>
      <c r="K136" s="8">
        <f t="shared" si="19"/>
      </c>
      <c r="L136" s="19">
        <f t="shared" si="20"/>
      </c>
      <c r="M136" s="20">
        <f t="shared" si="21"/>
      </c>
      <c r="N136" s="21">
        <f>IF(E136="","",N135/((1+$A$7)*(1+$F$37)))</f>
      </c>
      <c r="O136" s="22">
        <f t="shared" si="22"/>
      </c>
      <c r="P136">
        <v>92</v>
      </c>
      <c r="Q136">
        <v>0.145575</v>
      </c>
      <c r="S136" s="15">
        <f t="shared" si="25"/>
        <v>0</v>
      </c>
      <c r="T136" s="15">
        <f t="shared" si="26"/>
        <v>0</v>
      </c>
    </row>
    <row r="137" spans="1:20" ht="12.75">
      <c r="A137">
        <v>93</v>
      </c>
      <c r="B137">
        <v>0.149552</v>
      </c>
      <c r="E137" s="16">
        <f t="shared" si="16"/>
      </c>
      <c r="F137" s="17">
        <f t="shared" si="17"/>
      </c>
      <c r="G137" s="18">
        <f t="shared" si="23"/>
      </c>
      <c r="I137" s="8">
        <f t="shared" si="18"/>
      </c>
      <c r="J137" s="9">
        <f t="shared" si="24"/>
      </c>
      <c r="K137" s="8">
        <f t="shared" si="19"/>
      </c>
      <c r="L137" s="19">
        <f t="shared" si="20"/>
      </c>
      <c r="M137" s="20">
        <f t="shared" si="21"/>
      </c>
      <c r="N137" s="21">
        <f>IF(E137="","",N136/((1+$A$7)*(1+$F$37)))</f>
      </c>
      <c r="O137" s="22">
        <f t="shared" si="22"/>
      </c>
      <c r="P137">
        <v>93</v>
      </c>
      <c r="Q137">
        <v>0.156727</v>
      </c>
      <c r="S137" s="15">
        <f t="shared" si="25"/>
        <v>0</v>
      </c>
      <c r="T137" s="15">
        <f t="shared" si="26"/>
        <v>0</v>
      </c>
    </row>
    <row r="138" spans="1:20" ht="12.75">
      <c r="A138">
        <v>94</v>
      </c>
      <c r="B138">
        <v>0.162079</v>
      </c>
      <c r="E138" s="16">
        <f t="shared" si="16"/>
      </c>
      <c r="F138" s="17">
        <f t="shared" si="17"/>
      </c>
      <c r="G138" s="18">
        <f t="shared" si="23"/>
      </c>
      <c r="I138" s="8">
        <f t="shared" si="18"/>
      </c>
      <c r="J138" s="9">
        <f t="shared" si="24"/>
      </c>
      <c r="K138" s="8">
        <f t="shared" si="19"/>
      </c>
      <c r="L138" s="19">
        <f t="shared" si="20"/>
      </c>
      <c r="M138" s="20">
        <f t="shared" si="21"/>
      </c>
      <c r="N138" s="21">
        <f>IF(E138="","",N137/((1+$A$7)*(1+$F$37)))</f>
      </c>
      <c r="O138" s="22">
        <f t="shared" si="22"/>
      </c>
      <c r="P138">
        <v>94</v>
      </c>
      <c r="Q138">
        <v>0.16829</v>
      </c>
      <c r="S138" s="15">
        <f t="shared" si="25"/>
        <v>0</v>
      </c>
      <c r="T138" s="15">
        <f t="shared" si="26"/>
        <v>0</v>
      </c>
    </row>
    <row r="139" spans="1:20" ht="12.75">
      <c r="A139">
        <v>95</v>
      </c>
      <c r="B139">
        <v>0.174492</v>
      </c>
      <c r="E139" s="16">
        <f t="shared" si="16"/>
      </c>
      <c r="F139" s="17">
        <f t="shared" si="17"/>
      </c>
      <c r="G139" s="18">
        <f t="shared" si="23"/>
      </c>
      <c r="I139" s="8">
        <f t="shared" si="18"/>
      </c>
      <c r="J139" s="9">
        <f t="shared" si="24"/>
      </c>
      <c r="K139" s="8">
        <f t="shared" si="19"/>
      </c>
      <c r="L139" s="19">
        <f t="shared" si="20"/>
      </c>
      <c r="M139" s="20">
        <f t="shared" si="21"/>
      </c>
      <c r="N139" s="21">
        <f>IF(E139="","",N138/((1+$A$7)*(1+$F$37)))</f>
      </c>
      <c r="O139" s="22">
        <f t="shared" si="22"/>
      </c>
      <c r="P139">
        <v>95</v>
      </c>
      <c r="Q139">
        <v>0.180245</v>
      </c>
      <c r="S139" s="15">
        <f t="shared" si="25"/>
        <v>0</v>
      </c>
      <c r="T139" s="15">
        <f t="shared" si="26"/>
        <v>0</v>
      </c>
    </row>
    <row r="140" spans="1:20" ht="12.75">
      <c r="A140">
        <v>96</v>
      </c>
      <c r="B140">
        <v>0.186647</v>
      </c>
      <c r="E140" s="16">
        <f t="shared" si="16"/>
      </c>
      <c r="F140" s="17">
        <f t="shared" si="17"/>
      </c>
      <c r="G140" s="18">
        <f aca="true" t="shared" si="27" ref="G140:G159">IF(E140="","",(1+$F$37)^(E140-$A$5))</f>
      </c>
      <c r="I140" s="8">
        <f t="shared" si="18"/>
      </c>
      <c r="J140" s="9">
        <f aca="true" t="shared" si="28" ref="J140:J159">IF(E140="","",I140*((1+$A$7)*(1+$F$37)-1))</f>
      </c>
      <c r="K140" s="8">
        <f t="shared" si="19"/>
      </c>
      <c r="L140" s="19">
        <f t="shared" si="20"/>
      </c>
      <c r="M140" s="20">
        <f t="shared" si="21"/>
      </c>
      <c r="N140" s="21">
        <f>IF(E140="","",N139/((1+$A$7)*(1+$F$37)))</f>
      </c>
      <c r="O140" s="22">
        <f t="shared" si="22"/>
      </c>
      <c r="P140">
        <v>96</v>
      </c>
      <c r="Q140">
        <v>0.192565</v>
      </c>
      <c r="S140" s="15">
        <f t="shared" si="25"/>
        <v>0</v>
      </c>
      <c r="T140" s="15">
        <f t="shared" si="26"/>
        <v>0</v>
      </c>
    </row>
    <row r="141" spans="1:20" ht="12.75">
      <c r="A141">
        <v>97</v>
      </c>
      <c r="B141">
        <v>0.198403</v>
      </c>
      <c r="E141" s="16">
        <f t="shared" si="16"/>
      </c>
      <c r="F141" s="17">
        <f t="shared" si="17"/>
      </c>
      <c r="G141" s="18">
        <f t="shared" si="27"/>
      </c>
      <c r="I141" s="8">
        <f t="shared" si="18"/>
      </c>
      <c r="J141" s="9">
        <f t="shared" si="28"/>
      </c>
      <c r="K141" s="8">
        <f t="shared" si="19"/>
      </c>
      <c r="L141" s="19">
        <f t="shared" si="20"/>
      </c>
      <c r="M141" s="20">
        <f t="shared" si="21"/>
      </c>
      <c r="N141" s="21">
        <f>IF(E141="","",N140/((1+$A$7)*(1+$F$37)))</f>
      </c>
      <c r="O141" s="22">
        <f t="shared" si="22"/>
      </c>
      <c r="P141">
        <v>97</v>
      </c>
      <c r="Q141">
        <v>0.205229</v>
      </c>
      <c r="S141" s="15">
        <f t="shared" si="25"/>
        <v>0</v>
      </c>
      <c r="T141" s="15">
        <f t="shared" si="26"/>
        <v>0</v>
      </c>
    </row>
    <row r="142" spans="1:20" ht="12.75">
      <c r="A142">
        <v>98</v>
      </c>
      <c r="B142">
        <v>0.210337</v>
      </c>
      <c r="E142" s="16">
        <f t="shared" si="16"/>
      </c>
      <c r="F142" s="17">
        <f t="shared" si="17"/>
      </c>
      <c r="G142" s="18">
        <f t="shared" si="27"/>
      </c>
      <c r="I142" s="8">
        <f t="shared" si="18"/>
      </c>
      <c r="J142" s="9">
        <f t="shared" si="28"/>
      </c>
      <c r="K142" s="8">
        <f t="shared" si="19"/>
      </c>
      <c r="L142" s="19">
        <f t="shared" si="20"/>
      </c>
      <c r="M142" s="20">
        <f t="shared" si="21"/>
      </c>
      <c r="N142" s="21">
        <f>IF(E142="","",N141/((1+$A$7)*(1+$F$37)))</f>
      </c>
      <c r="O142" s="22">
        <f t="shared" si="22"/>
      </c>
      <c r="P142">
        <v>98</v>
      </c>
      <c r="Q142">
        <v>0.218683</v>
      </c>
      <c r="S142" s="15">
        <f t="shared" si="25"/>
        <v>0</v>
      </c>
      <c r="T142" s="15">
        <f t="shared" si="26"/>
        <v>0</v>
      </c>
    </row>
    <row r="143" spans="1:20" ht="12.75">
      <c r="A143">
        <v>99</v>
      </c>
      <c r="B143">
        <v>0.223027</v>
      </c>
      <c r="E143" s="16">
        <f t="shared" si="16"/>
      </c>
      <c r="F143" s="17">
        <f t="shared" si="17"/>
      </c>
      <c r="G143" s="18">
        <f t="shared" si="27"/>
      </c>
      <c r="I143" s="8">
        <f t="shared" si="18"/>
      </c>
      <c r="J143" s="9">
        <f t="shared" si="28"/>
      </c>
      <c r="K143" s="8">
        <f t="shared" si="19"/>
      </c>
      <c r="L143" s="19">
        <f t="shared" si="20"/>
      </c>
      <c r="M143" s="20">
        <f t="shared" si="21"/>
      </c>
      <c r="N143" s="21">
        <f>IF(E143="","",N142/((1+$A$7)*(1+$F$37)))</f>
      </c>
      <c r="O143" s="22">
        <f t="shared" si="22"/>
      </c>
      <c r="P143">
        <v>99</v>
      </c>
      <c r="Q143">
        <v>0.233371</v>
      </c>
      <c r="S143" s="15">
        <f t="shared" si="25"/>
        <v>0</v>
      </c>
      <c r="T143" s="15">
        <f t="shared" si="26"/>
        <v>0</v>
      </c>
    </row>
    <row r="144" spans="1:20" ht="12.75">
      <c r="A144">
        <v>100</v>
      </c>
      <c r="B144">
        <v>0.237051</v>
      </c>
      <c r="E144" s="16">
        <f t="shared" si="16"/>
      </c>
      <c r="F144" s="17">
        <f t="shared" si="17"/>
      </c>
      <c r="G144" s="18">
        <f t="shared" si="27"/>
      </c>
      <c r="I144" s="8">
        <f t="shared" si="18"/>
      </c>
      <c r="J144" s="9">
        <f t="shared" si="28"/>
      </c>
      <c r="K144" s="8">
        <f t="shared" si="19"/>
      </c>
      <c r="L144" s="19">
        <f t="shared" si="20"/>
      </c>
      <c r="M144" s="20">
        <f t="shared" si="21"/>
      </c>
      <c r="N144" s="21">
        <f>IF(E144="","",N143/((1+$A$7)*(1+$F$37)))</f>
      </c>
      <c r="O144" s="22">
        <f t="shared" si="22"/>
      </c>
      <c r="P144">
        <v>100</v>
      </c>
      <c r="Q144">
        <v>0.249741</v>
      </c>
      <c r="S144" s="15">
        <f t="shared" si="25"/>
        <v>0</v>
      </c>
      <c r="T144" s="15">
        <f t="shared" si="26"/>
        <v>0</v>
      </c>
    </row>
    <row r="145" spans="1:20" ht="12.75">
      <c r="A145">
        <v>101</v>
      </c>
      <c r="B145">
        <v>0.252985</v>
      </c>
      <c r="E145" s="16">
        <f t="shared" si="16"/>
      </c>
      <c r="F145" s="17">
        <f t="shared" si="17"/>
      </c>
      <c r="G145" s="18">
        <f t="shared" si="27"/>
      </c>
      <c r="I145" s="8">
        <f t="shared" si="18"/>
      </c>
      <c r="J145" s="9">
        <f t="shared" si="28"/>
      </c>
      <c r="K145" s="8">
        <f t="shared" si="19"/>
      </c>
      <c r="L145" s="19">
        <f t="shared" si="20"/>
      </c>
      <c r="M145" s="20">
        <f t="shared" si="21"/>
      </c>
      <c r="N145" s="21">
        <f>IF(E145="","",N144/((1+$A$7)*(1+$F$37)))</f>
      </c>
      <c r="O145" s="22">
        <f t="shared" si="22"/>
      </c>
      <c r="P145">
        <v>101</v>
      </c>
      <c r="Q145">
        <v>0.268237</v>
      </c>
      <c r="S145" s="15">
        <f t="shared" si="25"/>
        <v>0</v>
      </c>
      <c r="T145" s="15">
        <f t="shared" si="26"/>
        <v>0</v>
      </c>
    </row>
    <row r="146" spans="1:20" ht="12.75">
      <c r="A146">
        <v>102</v>
      </c>
      <c r="B146">
        <v>0.271406</v>
      </c>
      <c r="E146" s="16">
        <f t="shared" si="16"/>
      </c>
      <c r="F146" s="17">
        <f t="shared" si="17"/>
      </c>
      <c r="G146" s="18">
        <f t="shared" si="27"/>
      </c>
      <c r="I146" s="8">
        <f t="shared" si="18"/>
      </c>
      <c r="J146" s="9">
        <f t="shared" si="28"/>
      </c>
      <c r="K146" s="8">
        <f t="shared" si="19"/>
      </c>
      <c r="L146" s="19">
        <f t="shared" si="20"/>
      </c>
      <c r="M146" s="20">
        <f t="shared" si="21"/>
      </c>
      <c r="N146" s="21">
        <f>IF(E146="","",N145/((1+$A$7)*(1+$F$37)))</f>
      </c>
      <c r="O146" s="22">
        <f t="shared" si="22"/>
      </c>
      <c r="P146">
        <v>102</v>
      </c>
      <c r="Q146">
        <v>0.289305</v>
      </c>
      <c r="S146" s="15">
        <f t="shared" si="25"/>
        <v>0</v>
      </c>
      <c r="T146" s="15">
        <f t="shared" si="26"/>
        <v>0</v>
      </c>
    </row>
    <row r="147" spans="1:20" ht="12.75">
      <c r="A147">
        <v>103</v>
      </c>
      <c r="B147">
        <v>0.292893</v>
      </c>
      <c r="E147" s="16">
        <f t="shared" si="16"/>
      </c>
      <c r="F147" s="17">
        <f t="shared" si="17"/>
      </c>
      <c r="G147" s="18">
        <f t="shared" si="27"/>
      </c>
      <c r="I147" s="8">
        <f t="shared" si="18"/>
      </c>
      <c r="J147" s="9">
        <f t="shared" si="28"/>
      </c>
      <c r="K147" s="8">
        <f t="shared" si="19"/>
      </c>
      <c r="L147" s="19">
        <f t="shared" si="20"/>
      </c>
      <c r="M147" s="20">
        <f t="shared" si="21"/>
      </c>
      <c r="N147" s="21">
        <f>IF(E147="","",N146/((1+$A$7)*(1+$F$37)))</f>
      </c>
      <c r="O147" s="22">
        <f t="shared" si="22"/>
      </c>
      <c r="P147">
        <v>103</v>
      </c>
      <c r="Q147">
        <v>0.313391</v>
      </c>
      <c r="S147" s="15">
        <f t="shared" si="25"/>
        <v>0</v>
      </c>
      <c r="T147" s="15">
        <f t="shared" si="26"/>
        <v>0</v>
      </c>
    </row>
    <row r="148" spans="1:20" ht="12.75">
      <c r="A148">
        <v>104</v>
      </c>
      <c r="B148">
        <v>0.318023</v>
      </c>
      <c r="E148" s="16">
        <f t="shared" si="16"/>
      </c>
      <c r="F148" s="17">
        <f t="shared" si="17"/>
      </c>
      <c r="G148" s="18">
        <f t="shared" si="27"/>
      </c>
      <c r="I148" s="8">
        <f t="shared" si="18"/>
      </c>
      <c r="J148" s="9">
        <f t="shared" si="28"/>
      </c>
      <c r="K148" s="8">
        <f t="shared" si="19"/>
      </c>
      <c r="L148" s="19">
        <f t="shared" si="20"/>
      </c>
      <c r="M148" s="20">
        <f t="shared" si="21"/>
      </c>
      <c r="N148" s="21">
        <f>IF(E148="","",N147/((1+$A$7)*(1+$F$37)))</f>
      </c>
      <c r="O148" s="22">
        <f t="shared" si="22"/>
      </c>
      <c r="P148">
        <v>104</v>
      </c>
      <c r="Q148">
        <v>0.34094</v>
      </c>
      <c r="S148" s="15">
        <f t="shared" si="25"/>
        <v>0</v>
      </c>
      <c r="T148" s="15">
        <f t="shared" si="26"/>
        <v>0</v>
      </c>
    </row>
    <row r="149" spans="1:20" ht="12.75">
      <c r="A149">
        <v>105</v>
      </c>
      <c r="B149">
        <v>0.347373</v>
      </c>
      <c r="E149" s="16">
        <f t="shared" si="16"/>
      </c>
      <c r="F149" s="17">
        <f t="shared" si="17"/>
      </c>
      <c r="G149" s="18">
        <f t="shared" si="27"/>
      </c>
      <c r="I149" s="8">
        <f t="shared" si="18"/>
      </c>
      <c r="J149" s="9">
        <f t="shared" si="28"/>
      </c>
      <c r="K149" s="8">
        <f t="shared" si="19"/>
      </c>
      <c r="L149" s="19">
        <f t="shared" si="20"/>
      </c>
      <c r="M149" s="20">
        <f t="shared" si="21"/>
      </c>
      <c r="N149" s="21">
        <f>IF(E149="","",N148/((1+$A$7)*(1+$F$37)))</f>
      </c>
      <c r="O149" s="22">
        <f t="shared" si="22"/>
      </c>
      <c r="P149">
        <v>105</v>
      </c>
      <c r="Q149">
        <v>0.372398</v>
      </c>
      <c r="S149" s="15">
        <f t="shared" si="25"/>
        <v>0</v>
      </c>
      <c r="T149" s="15">
        <f t="shared" si="26"/>
        <v>0</v>
      </c>
    </row>
    <row r="150" spans="1:20" ht="12.75">
      <c r="A150">
        <v>106</v>
      </c>
      <c r="B150">
        <v>0.38152</v>
      </c>
      <c r="E150" s="16">
        <f t="shared" si="16"/>
      </c>
      <c r="F150" s="17">
        <f t="shared" si="17"/>
      </c>
      <c r="G150" s="18">
        <f t="shared" si="27"/>
      </c>
      <c r="I150" s="8">
        <f t="shared" si="18"/>
      </c>
      <c r="J150" s="9">
        <f t="shared" si="28"/>
      </c>
      <c r="K150" s="8">
        <f t="shared" si="19"/>
      </c>
      <c r="L150" s="19">
        <f t="shared" si="20"/>
      </c>
      <c r="M150" s="20">
        <f t="shared" si="21"/>
      </c>
      <c r="N150" s="21">
        <f>IF(E150="","",N149/((1+$A$7)*(1+$F$37)))</f>
      </c>
      <c r="O150" s="22">
        <f t="shared" si="22"/>
      </c>
      <c r="P150">
        <v>106</v>
      </c>
      <c r="Q150">
        <v>0.40821</v>
      </c>
      <c r="S150" s="15">
        <f t="shared" si="25"/>
        <v>0</v>
      </c>
      <c r="T150" s="15">
        <f t="shared" si="26"/>
        <v>0</v>
      </c>
    </row>
    <row r="151" spans="1:20" ht="12.75">
      <c r="A151">
        <v>107</v>
      </c>
      <c r="B151">
        <v>0.421042</v>
      </c>
      <c r="E151" s="16">
        <f t="shared" si="16"/>
      </c>
      <c r="F151" s="17">
        <f t="shared" si="17"/>
      </c>
      <c r="G151" s="18">
        <f t="shared" si="27"/>
      </c>
      <c r="I151" s="8">
        <f t="shared" si="18"/>
      </c>
      <c r="J151" s="9">
        <f t="shared" si="28"/>
      </c>
      <c r="K151" s="8">
        <f t="shared" si="19"/>
      </c>
      <c r="L151" s="19">
        <f t="shared" si="20"/>
      </c>
      <c r="M151" s="20">
        <f t="shared" si="21"/>
      </c>
      <c r="N151" s="21">
        <f>IF(E151="","",N150/((1+$A$7)*(1+$F$37)))</f>
      </c>
      <c r="O151" s="22">
        <f t="shared" si="22"/>
      </c>
      <c r="P151">
        <v>107</v>
      </c>
      <c r="Q151">
        <v>0.448823</v>
      </c>
      <c r="S151" s="15">
        <f t="shared" si="25"/>
        <v>0</v>
      </c>
      <c r="T151" s="15">
        <f t="shared" si="26"/>
        <v>0</v>
      </c>
    </row>
    <row r="152" spans="1:20" ht="12.75">
      <c r="A152">
        <v>108</v>
      </c>
      <c r="B152">
        <v>0.466516</v>
      </c>
      <c r="E152" s="16">
        <f t="shared" si="16"/>
      </c>
      <c r="F152" s="17">
        <f t="shared" si="17"/>
      </c>
      <c r="G152" s="18">
        <f t="shared" si="27"/>
      </c>
      <c r="I152" s="8">
        <f t="shared" si="18"/>
      </c>
      <c r="J152" s="9">
        <f t="shared" si="28"/>
      </c>
      <c r="K152" s="8">
        <f t="shared" si="19"/>
      </c>
      <c r="L152" s="19">
        <f t="shared" si="20"/>
      </c>
      <c r="M152" s="20">
        <f t="shared" si="21"/>
      </c>
      <c r="N152" s="21">
        <f>IF(E152="","",N151/((1+$A$7)*(1+$F$37)))</f>
      </c>
      <c r="O152" s="22">
        <f t="shared" si="22"/>
      </c>
      <c r="P152">
        <v>108</v>
      </c>
      <c r="Q152">
        <v>0.494681</v>
      </c>
      <c r="S152" s="15">
        <f t="shared" si="25"/>
        <v>0</v>
      </c>
      <c r="T152" s="15">
        <f t="shared" si="26"/>
        <v>0</v>
      </c>
    </row>
    <row r="153" spans="1:20" ht="12.75">
      <c r="A153">
        <v>109</v>
      </c>
      <c r="B153">
        <v>0.51852</v>
      </c>
      <c r="E153" s="16">
        <f t="shared" si="16"/>
      </c>
      <c r="F153" s="17">
        <f t="shared" si="17"/>
      </c>
      <c r="G153" s="18">
        <f t="shared" si="27"/>
      </c>
      <c r="I153" s="8">
        <f t="shared" si="18"/>
      </c>
      <c r="J153" s="9">
        <f t="shared" si="28"/>
      </c>
      <c r="K153" s="8">
        <f t="shared" si="19"/>
      </c>
      <c r="L153" s="19">
        <f t="shared" si="20"/>
      </c>
      <c r="M153" s="20">
        <f t="shared" si="21"/>
      </c>
      <c r="N153" s="21">
        <f>IF(E153="","",N152/((1+$A$7)*(1+$F$37)))</f>
      </c>
      <c r="O153" s="22">
        <f t="shared" si="22"/>
      </c>
      <c r="P153">
        <v>109</v>
      </c>
      <c r="Q153">
        <v>0.546231</v>
      </c>
      <c r="S153" s="15">
        <f t="shared" si="25"/>
        <v>0</v>
      </c>
      <c r="T153" s="15">
        <f t="shared" si="26"/>
        <v>0</v>
      </c>
    </row>
    <row r="154" spans="1:20" ht="12.75">
      <c r="A154">
        <v>110</v>
      </c>
      <c r="B154">
        <v>0.577631</v>
      </c>
      <c r="E154" s="16">
        <f t="shared" si="16"/>
      </c>
      <c r="F154" s="17">
        <f t="shared" si="17"/>
      </c>
      <c r="G154" s="18">
        <f t="shared" si="27"/>
      </c>
      <c r="I154" s="8">
        <f t="shared" si="18"/>
      </c>
      <c r="J154" s="9">
        <f t="shared" si="28"/>
      </c>
      <c r="K154" s="8">
        <f t="shared" si="19"/>
      </c>
      <c r="L154" s="19">
        <f t="shared" si="20"/>
      </c>
      <c r="M154" s="20">
        <f t="shared" si="21"/>
      </c>
      <c r="N154" s="21">
        <f>IF(E154="","",N153/((1+$A$7)*(1+$F$37)))</f>
      </c>
      <c r="O154" s="22">
        <f t="shared" si="22"/>
      </c>
      <c r="P154">
        <v>110</v>
      </c>
      <c r="Q154">
        <v>0.603917</v>
      </c>
      <c r="S154" s="15">
        <f t="shared" si="25"/>
        <v>0</v>
      </c>
      <c r="T154" s="15">
        <f t="shared" si="26"/>
        <v>0</v>
      </c>
    </row>
    <row r="155" spans="1:20" ht="12.75">
      <c r="A155">
        <v>111</v>
      </c>
      <c r="B155">
        <v>0.644427</v>
      </c>
      <c r="E155" s="16">
        <f t="shared" si="16"/>
      </c>
      <c r="F155" s="17">
        <f t="shared" si="17"/>
      </c>
      <c r="G155" s="18">
        <f t="shared" si="27"/>
      </c>
      <c r="I155" s="8">
        <f t="shared" si="18"/>
      </c>
      <c r="J155" s="9">
        <f t="shared" si="28"/>
      </c>
      <c r="K155" s="8">
        <f t="shared" si="19"/>
      </c>
      <c r="L155" s="19">
        <f t="shared" si="20"/>
      </c>
      <c r="M155" s="20">
        <f t="shared" si="21"/>
      </c>
      <c r="N155" s="21">
        <f>IF(E155="","",N154/((1+$A$7)*(1+$F$37)))</f>
      </c>
      <c r="O155" s="22">
        <f t="shared" si="22"/>
      </c>
      <c r="P155">
        <v>111</v>
      </c>
      <c r="Q155">
        <v>0.668186</v>
      </c>
      <c r="S155" s="15">
        <f t="shared" si="25"/>
        <v>0</v>
      </c>
      <c r="T155" s="15">
        <f t="shared" si="26"/>
        <v>0</v>
      </c>
    </row>
    <row r="156" spans="1:20" ht="12.75">
      <c r="A156">
        <v>112</v>
      </c>
      <c r="B156">
        <v>0.719484</v>
      </c>
      <c r="E156" s="16">
        <f t="shared" si="16"/>
      </c>
      <c r="F156" s="17">
        <f t="shared" si="17"/>
      </c>
      <c r="G156" s="18">
        <f t="shared" si="27"/>
      </c>
      <c r="I156" s="8">
        <f t="shared" si="18"/>
      </c>
      <c r="J156" s="9">
        <f t="shared" si="28"/>
      </c>
      <c r="K156" s="8">
        <f t="shared" si="19"/>
      </c>
      <c r="L156" s="19">
        <f t="shared" si="20"/>
      </c>
      <c r="M156" s="20">
        <f t="shared" si="21"/>
      </c>
      <c r="N156" s="21">
        <f>IF(E156="","",N155/((1+$A$7)*(1+$F$37)))</f>
      </c>
      <c r="O156" s="22">
        <f t="shared" si="22"/>
      </c>
      <c r="P156">
        <v>112</v>
      </c>
      <c r="Q156">
        <v>0.739483</v>
      </c>
      <c r="S156" s="15">
        <f t="shared" si="25"/>
        <v>0</v>
      </c>
      <c r="T156" s="15">
        <f t="shared" si="26"/>
        <v>0</v>
      </c>
    </row>
    <row r="157" spans="1:20" ht="12.75">
      <c r="A157">
        <v>113</v>
      </c>
      <c r="B157">
        <v>0.80338</v>
      </c>
      <c r="E157" s="16">
        <f t="shared" si="16"/>
      </c>
      <c r="F157" s="17">
        <f t="shared" si="17"/>
      </c>
      <c r="G157" s="18">
        <f t="shared" si="27"/>
      </c>
      <c r="I157" s="8">
        <f t="shared" si="18"/>
      </c>
      <c r="J157" s="9">
        <f t="shared" si="28"/>
      </c>
      <c r="K157" s="8">
        <f t="shared" si="19"/>
      </c>
      <c r="L157" s="19">
        <f t="shared" si="20"/>
      </c>
      <c r="M157" s="20">
        <f t="shared" si="21"/>
      </c>
      <c r="N157" s="21">
        <f>IF(E157="","",N156/((1+$A$7)*(1+$F$37)))</f>
      </c>
      <c r="O157" s="22">
        <f t="shared" si="22"/>
      </c>
      <c r="P157">
        <v>113</v>
      </c>
      <c r="Q157">
        <v>0.818254</v>
      </c>
      <c r="S157" s="15">
        <f t="shared" si="25"/>
        <v>0</v>
      </c>
      <c r="T157" s="15">
        <f t="shared" si="26"/>
        <v>0</v>
      </c>
    </row>
    <row r="158" spans="1:20" ht="12.75">
      <c r="A158">
        <v>114</v>
      </c>
      <c r="B158">
        <v>0.896693</v>
      </c>
      <c r="E158" s="16">
        <f t="shared" si="16"/>
      </c>
      <c r="F158" s="17">
        <f t="shared" si="17"/>
      </c>
      <c r="G158" s="18">
        <f t="shared" si="27"/>
      </c>
      <c r="I158" s="8">
        <f t="shared" si="18"/>
      </c>
      <c r="J158" s="9">
        <f t="shared" si="28"/>
      </c>
      <c r="K158" s="8">
        <f t="shared" si="19"/>
      </c>
      <c r="L158" s="19">
        <f t="shared" si="20"/>
      </c>
      <c r="M158" s="20">
        <f t="shared" si="21"/>
      </c>
      <c r="N158" s="21">
        <f>IF(E158="","",N157/((1+$A$7)*(1+$F$37)))</f>
      </c>
      <c r="O158" s="22">
        <f t="shared" si="22"/>
      </c>
      <c r="P158">
        <v>114</v>
      </c>
      <c r="Q158">
        <v>0.904945</v>
      </c>
      <c r="S158" s="15">
        <f t="shared" si="25"/>
        <v>0</v>
      </c>
      <c r="T158" s="15">
        <f t="shared" si="26"/>
        <v>0</v>
      </c>
    </row>
    <row r="159" spans="1:20" ht="12.75">
      <c r="A159">
        <v>115</v>
      </c>
      <c r="B159" s="4">
        <v>1</v>
      </c>
      <c r="E159" s="16">
        <f t="shared" si="16"/>
      </c>
      <c r="F159" s="17">
        <f t="shared" si="17"/>
      </c>
      <c r="G159" s="18">
        <f t="shared" si="27"/>
      </c>
      <c r="I159" s="8">
        <f t="shared" si="18"/>
      </c>
      <c r="J159" s="9">
        <f t="shared" si="28"/>
      </c>
      <c r="K159" s="8">
        <f t="shared" si="19"/>
      </c>
      <c r="L159" s="19">
        <f t="shared" si="20"/>
      </c>
      <c r="M159" s="20">
        <f t="shared" si="21"/>
      </c>
      <c r="N159" s="21">
        <f>IF(E159="","",N158/((1+$A$7)*(1+$F$37)))</f>
      </c>
      <c r="O159" s="22">
        <f t="shared" si="22"/>
      </c>
      <c r="P159">
        <v>115</v>
      </c>
      <c r="Q159">
        <v>1</v>
      </c>
      <c r="S159" s="15">
        <f t="shared" si="25"/>
        <v>0</v>
      </c>
      <c r="T159" s="15">
        <f t="shared" si="26"/>
        <v>0</v>
      </c>
    </row>
    <row r="160" spans="1:20" ht="12.75">
      <c r="A160" t="s">
        <v>2</v>
      </c>
      <c r="P160" t="s">
        <v>3</v>
      </c>
      <c r="S160" s="15">
        <f>SUM(S44:S159)</f>
        <v>26411219.18270812</v>
      </c>
      <c r="T160" s="15">
        <f>SUM(T44:T159)</f>
        <v>21610289.82027495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9"/>
  <sheetViews>
    <sheetView workbookViewId="0" topLeftCell="A1">
      <selection activeCell="A5" sqref="A5:A10"/>
    </sheetView>
  </sheetViews>
  <sheetFormatPr defaultColWidth="9.140625" defaultRowHeight="12.75"/>
  <cols>
    <col min="1" max="1" width="13.7109375" style="0" customWidth="1"/>
    <col min="8" max="11" width="16.7109375" style="0" customWidth="1"/>
    <col min="19" max="20" width="12.7109375" style="0" customWidth="1"/>
  </cols>
  <sheetData>
    <row r="1" spans="1:14" ht="17.25">
      <c r="A1" s="1" t="s">
        <v>0</v>
      </c>
      <c r="K1" s="11"/>
      <c r="L1" s="11"/>
      <c r="M1" s="11"/>
      <c r="N1" s="11"/>
    </row>
    <row r="2" spans="1:14" ht="12.75">
      <c r="A2" t="s">
        <v>29</v>
      </c>
      <c r="K2" s="11"/>
      <c r="L2" s="11"/>
      <c r="M2" s="11"/>
      <c r="N2" s="11"/>
    </row>
    <row r="3" spans="1:14" ht="12.75">
      <c r="A3" t="s">
        <v>42</v>
      </c>
      <c r="K3" s="11"/>
      <c r="L3" s="11"/>
      <c r="M3" s="11"/>
      <c r="N3" s="11"/>
    </row>
    <row r="4" spans="11:14" ht="12.75">
      <c r="K4" s="11"/>
      <c r="L4" s="11"/>
      <c r="M4" s="11"/>
      <c r="N4" s="11"/>
    </row>
    <row r="5" spans="1:14" ht="12.75">
      <c r="A5" s="45">
        <f>Calc_Summary!A5</f>
        <v>65</v>
      </c>
      <c r="B5" t="s">
        <v>6</v>
      </c>
      <c r="K5" s="11"/>
      <c r="L5" s="11"/>
      <c r="M5" s="11"/>
      <c r="N5" s="11"/>
    </row>
    <row r="6" spans="1:14" ht="12.75">
      <c r="A6" s="45"/>
      <c r="K6" s="11"/>
      <c r="L6" s="11"/>
      <c r="M6" s="11"/>
      <c r="N6" s="11"/>
    </row>
    <row r="7" spans="1:14" ht="12.75">
      <c r="A7" s="46">
        <f>Calc_Summary!A7</f>
        <v>0.0235</v>
      </c>
      <c r="B7" t="s">
        <v>1</v>
      </c>
      <c r="F7" s="2">
        <v>0</v>
      </c>
      <c r="G7" t="s">
        <v>9</v>
      </c>
      <c r="K7" s="11"/>
      <c r="L7" s="11"/>
      <c r="M7" s="11"/>
      <c r="N7" s="11"/>
    </row>
    <row r="8" spans="1:14" ht="12.75">
      <c r="A8" s="44"/>
      <c r="K8" s="11"/>
      <c r="L8" s="11"/>
      <c r="M8" s="11"/>
      <c r="N8" s="11"/>
    </row>
    <row r="9" spans="1:20" ht="12.75">
      <c r="A9" s="47">
        <f>Calc_Summary!A6</f>
        <v>12000</v>
      </c>
      <c r="B9" t="s">
        <v>41</v>
      </c>
      <c r="D9" s="10">
        <f>K129</f>
      </c>
      <c r="F9" s="14" t="s">
        <v>13</v>
      </c>
      <c r="G9" s="14"/>
      <c r="H9" s="14"/>
      <c r="I9" s="14"/>
      <c r="L9" s="11"/>
      <c r="M9" s="11"/>
      <c r="N9" s="11"/>
      <c r="O9" s="11"/>
      <c r="T9" s="9">
        <f>K13*0.02</f>
        <v>33030049.294423424</v>
      </c>
    </row>
    <row r="10" spans="1:21" ht="12.75">
      <c r="A10" s="47">
        <f>A9*O13</f>
        <v>165150.2464721171</v>
      </c>
      <c r="B10" t="s">
        <v>7</v>
      </c>
      <c r="E10" s="14" t="s">
        <v>26</v>
      </c>
      <c r="F10" s="14" t="s">
        <v>12</v>
      </c>
      <c r="G10" s="14" t="s">
        <v>16</v>
      </c>
      <c r="H10" s="14"/>
      <c r="I10" s="14"/>
      <c r="J10" s="14" t="s">
        <v>27</v>
      </c>
      <c r="L10" s="11"/>
      <c r="M10" s="12" t="s">
        <v>20</v>
      </c>
      <c r="N10" s="12" t="s">
        <v>22</v>
      </c>
      <c r="O10" s="12" t="s">
        <v>24</v>
      </c>
      <c r="S10" s="42">
        <v>0.0015</v>
      </c>
      <c r="T10" s="15">
        <f>T130</f>
        <v>22616170.033379298</v>
      </c>
      <c r="U10" s="43">
        <f>T10/K13</f>
        <v>0.01369429989751645</v>
      </c>
    </row>
    <row r="11" spans="1:20" ht="12.75">
      <c r="A11" s="2"/>
      <c r="E11" s="14" t="s">
        <v>4</v>
      </c>
      <c r="F11" s="14" t="s">
        <v>11</v>
      </c>
      <c r="G11" s="14" t="s">
        <v>17</v>
      </c>
      <c r="H11" s="14" t="s">
        <v>28</v>
      </c>
      <c r="I11" s="14" t="s">
        <v>14</v>
      </c>
      <c r="J11" s="14" t="s">
        <v>15</v>
      </c>
      <c r="K11" t="s">
        <v>10</v>
      </c>
      <c r="L11" s="12" t="s">
        <v>19</v>
      </c>
      <c r="M11" s="12" t="s">
        <v>21</v>
      </c>
      <c r="N11" s="12" t="s">
        <v>23</v>
      </c>
      <c r="O11" s="12" t="s">
        <v>25</v>
      </c>
      <c r="S11" s="23" t="s">
        <v>57</v>
      </c>
      <c r="T11" s="23" t="s">
        <v>59</v>
      </c>
    </row>
    <row r="12" spans="12:20" ht="12.75">
      <c r="L12" s="11"/>
      <c r="M12" s="11"/>
      <c r="N12" s="11"/>
      <c r="S12" s="23" t="s">
        <v>58</v>
      </c>
      <c r="T12" s="23" t="s">
        <v>60</v>
      </c>
    </row>
    <row r="13" spans="1:17" ht="12.75">
      <c r="A13" s="5" t="s">
        <v>4</v>
      </c>
      <c r="B13" s="5" t="s">
        <v>5</v>
      </c>
      <c r="F13" s="6"/>
      <c r="G13" s="6"/>
      <c r="H13" s="9"/>
      <c r="K13" s="8">
        <f>$A$10*10000</f>
        <v>1651502464.7211711</v>
      </c>
      <c r="L13" s="13"/>
      <c r="M13" s="11"/>
      <c r="N13" s="11"/>
      <c r="O13" s="22">
        <f>SUM(O14:O129)</f>
        <v>13.762520539343093</v>
      </c>
      <c r="P13" s="5" t="s">
        <v>4</v>
      </c>
      <c r="Q13" s="5" t="s">
        <v>5</v>
      </c>
    </row>
    <row r="14" spans="1:20" ht="12.75">
      <c r="A14">
        <v>0</v>
      </c>
      <c r="B14">
        <v>0.007474</v>
      </c>
      <c r="E14" s="16">
        <f>A5</f>
        <v>65</v>
      </c>
      <c r="F14" s="17">
        <f>10000</f>
        <v>10000</v>
      </c>
      <c r="G14" s="18">
        <f>IF(E14="","",(1+$F$7)^(E14-$A$5))</f>
        <v>1</v>
      </c>
      <c r="H14" s="9">
        <f aca="true" t="shared" si="0" ref="H14:H64">IF(E14="","",$A$9*F14*G14)</f>
        <v>120000000</v>
      </c>
      <c r="I14" s="8">
        <f>IF(E14="","",K13-H14)</f>
        <v>1531502464.7211711</v>
      </c>
      <c r="J14" s="9">
        <f>IF(E14="","",I14*((1+$A$7)*(1+$F$7)-1))</f>
        <v>35990307.92094764</v>
      </c>
      <c r="K14" s="8">
        <f>IF(E14="","",I14+J14)</f>
        <v>1567492772.6421187</v>
      </c>
      <c r="L14" s="19">
        <v>1</v>
      </c>
      <c r="M14" s="20">
        <v>1</v>
      </c>
      <c r="N14" s="21">
        <v>1</v>
      </c>
      <c r="O14" s="22">
        <f>L14*M14*N14</f>
        <v>1</v>
      </c>
      <c r="P14">
        <v>0</v>
      </c>
      <c r="Q14">
        <v>0.002311</v>
      </c>
      <c r="S14" s="15">
        <f>K14*$S$10</f>
        <v>2351239.1589631783</v>
      </c>
      <c r="T14" s="15">
        <f>S14*N14</f>
        <v>2351239.1589631783</v>
      </c>
    </row>
    <row r="15" spans="1:20" ht="12.75">
      <c r="A15">
        <v>1</v>
      </c>
      <c r="B15">
        <v>0.000513</v>
      </c>
      <c r="E15" s="16">
        <f>IF(E14&lt;MAX($A$14:$A$129),E14+1,"")</f>
        <v>66</v>
      </c>
      <c r="F15" s="17">
        <f>IF(E15="","",(1-VLOOKUP(E14,$A$14:$B$129,2,FALSE))*F14)</f>
        <v>9820.24</v>
      </c>
      <c r="G15" s="18">
        <f aca="true" t="shared" si="1" ref="G15:G78">IF(E15="","",(1+$F$7)^(E15-$A$5))</f>
        <v>1</v>
      </c>
      <c r="H15" s="15">
        <f t="shared" si="0"/>
        <v>117842880</v>
      </c>
      <c r="I15" s="8">
        <f aca="true" t="shared" si="2" ref="I15:I78">IF(E15="","",K14-H15)</f>
        <v>1449649892.6421187</v>
      </c>
      <c r="J15" s="9">
        <f aca="true" t="shared" si="3" ref="J15:J78">IF(E15="","",I15*((1+$A$7)*(1+$F$7)-1))</f>
        <v>34066772.4770899</v>
      </c>
      <c r="K15" s="8">
        <f aca="true" t="shared" si="4" ref="K15:K78">IF(E15="","",I15+J15)</f>
        <v>1483716665.1192086</v>
      </c>
      <c r="L15" s="19">
        <f>IF(E15="","",L14*(1+$F$7))</f>
        <v>1</v>
      </c>
      <c r="M15" s="20">
        <f>IF(E15="","",(1-VLOOKUP(E14,$A$14:$B$129,2,FALSE))*M14)</f>
        <v>0.982024</v>
      </c>
      <c r="N15" s="21">
        <f>IF(E15="","",N14/((1+$A$7)*(1+$F$7)))</f>
        <v>0.9770395701025891</v>
      </c>
      <c r="O15" s="22">
        <f>IF(E15="","",L15*M15*N15)</f>
        <v>0.959476306790425</v>
      </c>
      <c r="P15">
        <v>1</v>
      </c>
      <c r="Q15">
        <v>0.000906</v>
      </c>
      <c r="S15" s="15">
        <f>IF(K15="",0,K15*$S$10)</f>
        <v>2225574.997678813</v>
      </c>
      <c r="T15" s="15">
        <f>IF(K15="",0,S15*N15)</f>
        <v>2174474.8389631785</v>
      </c>
    </row>
    <row r="16" spans="1:20" ht="12.75">
      <c r="A16">
        <v>2</v>
      </c>
      <c r="B16">
        <v>0.000328</v>
      </c>
      <c r="E16" s="16">
        <f aca="true" t="shared" si="5" ref="E16:E79">IF(E15&lt;MAX($A$14:$A$129),E15+1,"")</f>
        <v>67</v>
      </c>
      <c r="F16" s="17">
        <f aca="true" t="shared" si="6" ref="F16:F64">IF(E16="","",(1-VLOOKUP(E15,$A$14:$B$129,2,FALSE))*F15)</f>
        <v>9628.11682464</v>
      </c>
      <c r="G16" s="18">
        <f t="shared" si="1"/>
        <v>1</v>
      </c>
      <c r="H16" s="15">
        <f t="shared" si="0"/>
        <v>115537401.89568</v>
      </c>
      <c r="I16" s="8">
        <f t="shared" si="2"/>
        <v>1368179263.2235286</v>
      </c>
      <c r="J16" s="9">
        <f t="shared" si="3"/>
        <v>32152212.68575303</v>
      </c>
      <c r="K16" s="8">
        <f t="shared" si="4"/>
        <v>1400331475.9092817</v>
      </c>
      <c r="L16" s="19">
        <f aca="true" t="shared" si="7" ref="L16:L79">IF(E16="","",L15*(1+$F$7))</f>
        <v>1</v>
      </c>
      <c r="M16" s="20">
        <f aca="true" t="shared" si="8" ref="M16:M79">IF(E16="","",(1-VLOOKUP(E15,$A$14:$B$129,2,FALSE))*M15)</f>
        <v>0.962811682464</v>
      </c>
      <c r="N16" s="21">
        <f aca="true" t="shared" si="9" ref="N16:N79">IF(E16="","",N15/((1+$A$7)*(1+$F$7)))</f>
        <v>0.9546063215462521</v>
      </c>
      <c r="O16" s="22">
        <f aca="true" t="shared" si="10" ref="O16:O79">IF(E16="","",L16*M16*N16)</f>
        <v>0.9191061185387172</v>
      </c>
      <c r="P16">
        <v>2</v>
      </c>
      <c r="Q16">
        <v>0.000504</v>
      </c>
      <c r="S16" s="15">
        <f aca="true" t="shared" si="11" ref="S16:S79">IF(K16="",0,K16*$S$10)</f>
        <v>2100497.2138639227</v>
      </c>
      <c r="T16" s="15">
        <f aca="true" t="shared" si="12" ref="T16:T79">IF(K16="",0,S16*N16)</f>
        <v>2005147.9187447906</v>
      </c>
    </row>
    <row r="17" spans="1:20" ht="12.75">
      <c r="A17">
        <v>3</v>
      </c>
      <c r="B17">
        <v>0.000247</v>
      </c>
      <c r="E17" s="16">
        <f t="shared" si="5"/>
        <v>68</v>
      </c>
      <c r="F17" s="17">
        <f t="shared" si="6"/>
        <v>9423.12458932659</v>
      </c>
      <c r="G17" s="18">
        <f t="shared" si="1"/>
        <v>1</v>
      </c>
      <c r="H17" s="15">
        <f t="shared" si="0"/>
        <v>113077495.07191907</v>
      </c>
      <c r="I17" s="8">
        <f t="shared" si="2"/>
        <v>1287253980.8373628</v>
      </c>
      <c r="J17" s="9">
        <f t="shared" si="3"/>
        <v>30250468.549678124</v>
      </c>
      <c r="K17" s="8">
        <f t="shared" si="4"/>
        <v>1317504449.3870409</v>
      </c>
      <c r="L17" s="19">
        <f t="shared" si="7"/>
        <v>1</v>
      </c>
      <c r="M17" s="20">
        <f t="shared" si="8"/>
        <v>0.942312458932659</v>
      </c>
      <c r="N17" s="21">
        <f t="shared" si="9"/>
        <v>0.9326881500207641</v>
      </c>
      <c r="O17" s="22">
        <f t="shared" si="10"/>
        <v>0.878883664063419</v>
      </c>
      <c r="P17">
        <v>3</v>
      </c>
      <c r="Q17">
        <v>0.000408</v>
      </c>
      <c r="S17" s="15">
        <f t="shared" si="11"/>
        <v>1976256.6740805614</v>
      </c>
      <c r="T17" s="15">
        <f t="shared" si="12"/>
        <v>1843231.181314387</v>
      </c>
    </row>
    <row r="18" spans="1:20" ht="12.75">
      <c r="A18">
        <v>4</v>
      </c>
      <c r="B18">
        <v>0.000205</v>
      </c>
      <c r="E18" s="16">
        <f t="shared" si="5"/>
        <v>69</v>
      </c>
      <c r="F18" s="17">
        <f t="shared" si="6"/>
        <v>9204.866177588607</v>
      </c>
      <c r="G18" s="18">
        <f t="shared" si="1"/>
        <v>1</v>
      </c>
      <c r="H18" s="15">
        <f t="shared" si="0"/>
        <v>110458394.13106328</v>
      </c>
      <c r="I18" s="8">
        <f t="shared" si="2"/>
        <v>1207046055.2559776</v>
      </c>
      <c r="J18" s="9">
        <f t="shared" si="3"/>
        <v>28365582.298515566</v>
      </c>
      <c r="K18" s="8">
        <f t="shared" si="4"/>
        <v>1235411637.5544932</v>
      </c>
      <c r="L18" s="19">
        <f t="shared" si="7"/>
        <v>1</v>
      </c>
      <c r="M18" s="20">
        <f t="shared" si="8"/>
        <v>0.9204866177588608</v>
      </c>
      <c r="N18" s="21">
        <f t="shared" si="9"/>
        <v>0.9112732291360665</v>
      </c>
      <c r="O18" s="22">
        <f t="shared" si="10"/>
        <v>0.8388148125416531</v>
      </c>
      <c r="P18">
        <v>4</v>
      </c>
      <c r="Q18">
        <v>0.000357</v>
      </c>
      <c r="S18" s="15">
        <f t="shared" si="11"/>
        <v>1853117.45633174</v>
      </c>
      <c r="T18" s="15">
        <f t="shared" si="12"/>
        <v>1688696.3283998382</v>
      </c>
    </row>
    <row r="19" spans="1:20" ht="12.75">
      <c r="A19">
        <v>5</v>
      </c>
      <c r="B19">
        <v>0.000189</v>
      </c>
      <c r="E19" s="16">
        <f t="shared" si="5"/>
        <v>70</v>
      </c>
      <c r="F19" s="17">
        <f t="shared" si="6"/>
        <v>8972.747067188355</v>
      </c>
      <c r="G19" s="18">
        <f t="shared" si="1"/>
        <v>1</v>
      </c>
      <c r="H19" s="15">
        <f t="shared" si="0"/>
        <v>107672964.80626026</v>
      </c>
      <c r="I19" s="8">
        <f t="shared" si="2"/>
        <v>1127738672.7482328</v>
      </c>
      <c r="J19" s="9">
        <f t="shared" si="3"/>
        <v>26501858.80958356</v>
      </c>
      <c r="K19" s="8">
        <f t="shared" si="4"/>
        <v>1154240531.5578165</v>
      </c>
      <c r="L19" s="19">
        <f t="shared" si="7"/>
        <v>1</v>
      </c>
      <c r="M19" s="20">
        <f t="shared" si="8"/>
        <v>0.8972747067188356</v>
      </c>
      <c r="N19" s="21">
        <f t="shared" si="9"/>
        <v>0.8903500040411005</v>
      </c>
      <c r="O19" s="22">
        <f t="shared" si="10"/>
        <v>0.7988885387530925</v>
      </c>
      <c r="P19">
        <v>5</v>
      </c>
      <c r="Q19">
        <v>0.000324</v>
      </c>
      <c r="S19" s="15">
        <f t="shared" si="11"/>
        <v>1731360.7973367248</v>
      </c>
      <c r="T19" s="15">
        <f t="shared" si="12"/>
        <v>1541517.092905356</v>
      </c>
    </row>
    <row r="20" spans="1:20" ht="12.75">
      <c r="A20">
        <v>6</v>
      </c>
      <c r="B20">
        <v>0.000182</v>
      </c>
      <c r="E20" s="16">
        <f t="shared" si="5"/>
        <v>71</v>
      </c>
      <c r="F20" s="17">
        <f t="shared" si="6"/>
        <v>8725.700422187458</v>
      </c>
      <c r="G20" s="18">
        <f t="shared" si="1"/>
        <v>1</v>
      </c>
      <c r="H20" s="15">
        <f t="shared" si="0"/>
        <v>104708405.06624949</v>
      </c>
      <c r="I20" s="8">
        <f t="shared" si="2"/>
        <v>1049532126.491567</v>
      </c>
      <c r="J20" s="9">
        <f t="shared" si="3"/>
        <v>24664004.972551905</v>
      </c>
      <c r="K20" s="8">
        <f t="shared" si="4"/>
        <v>1074196131.464119</v>
      </c>
      <c r="L20" s="19">
        <f t="shared" si="7"/>
        <v>1</v>
      </c>
      <c r="M20" s="20">
        <f t="shared" si="8"/>
        <v>0.8725700422187459</v>
      </c>
      <c r="N20" s="21">
        <f t="shared" si="9"/>
        <v>0.8699071851891553</v>
      </c>
      <c r="O20" s="22">
        <f t="shared" si="10"/>
        <v>0.7590549493068917</v>
      </c>
      <c r="P20">
        <v>6</v>
      </c>
      <c r="Q20">
        <v>0.000301</v>
      </c>
      <c r="S20" s="15">
        <f t="shared" si="11"/>
        <v>1611294.1971961784</v>
      </c>
      <c r="T20" s="15">
        <f t="shared" si="12"/>
        <v>1401676.3995945472</v>
      </c>
    </row>
    <row r="21" spans="1:20" ht="12.75">
      <c r="A21">
        <v>7</v>
      </c>
      <c r="B21">
        <v>0.000172</v>
      </c>
      <c r="E21" s="16">
        <f t="shared" si="5"/>
        <v>72</v>
      </c>
      <c r="F21" s="17">
        <f t="shared" si="6"/>
        <v>8462.786342766527</v>
      </c>
      <c r="G21" s="18">
        <f t="shared" si="1"/>
        <v>1</v>
      </c>
      <c r="H21" s="15">
        <f t="shared" si="0"/>
        <v>101553436.11319833</v>
      </c>
      <c r="I21" s="8">
        <f t="shared" si="2"/>
        <v>972642695.3509207</v>
      </c>
      <c r="J21" s="9">
        <f t="shared" si="3"/>
        <v>22857103.340746712</v>
      </c>
      <c r="K21" s="8">
        <f t="shared" si="4"/>
        <v>995499798.6916674</v>
      </c>
      <c r="L21" s="19">
        <f t="shared" si="7"/>
        <v>1</v>
      </c>
      <c r="M21" s="20">
        <f t="shared" si="8"/>
        <v>0.8462786342766528</v>
      </c>
      <c r="N21" s="21">
        <f t="shared" si="9"/>
        <v>0.8499337422463656</v>
      </c>
      <c r="O21" s="22">
        <f t="shared" si="10"/>
        <v>0.719280766613899</v>
      </c>
      <c r="P21">
        <v>7</v>
      </c>
      <c r="Q21">
        <v>0.000286</v>
      </c>
      <c r="S21" s="15">
        <f t="shared" si="11"/>
        <v>1493249.6980375012</v>
      </c>
      <c r="T21" s="15">
        <f t="shared" si="12"/>
        <v>1269163.3039612689</v>
      </c>
    </row>
    <row r="22" spans="1:20" ht="12.75">
      <c r="A22">
        <v>8</v>
      </c>
      <c r="B22">
        <v>0.000153</v>
      </c>
      <c r="E22" s="16">
        <f t="shared" si="5"/>
        <v>73</v>
      </c>
      <c r="F22" s="17">
        <f t="shared" si="6"/>
        <v>8183.700574754773</v>
      </c>
      <c r="G22" s="18">
        <f t="shared" si="1"/>
        <v>1</v>
      </c>
      <c r="H22" s="15">
        <f t="shared" si="0"/>
        <v>98204406.89705728</v>
      </c>
      <c r="I22" s="8">
        <f t="shared" si="2"/>
        <v>897295391.7946101</v>
      </c>
      <c r="J22" s="9">
        <f t="shared" si="3"/>
        <v>21086441.707173407</v>
      </c>
      <c r="K22" s="8">
        <f t="shared" si="4"/>
        <v>918381833.5017836</v>
      </c>
      <c r="L22" s="19">
        <f t="shared" si="7"/>
        <v>1</v>
      </c>
      <c r="M22" s="20">
        <f t="shared" si="8"/>
        <v>0.8183700574754774</v>
      </c>
      <c r="N22" s="21">
        <f t="shared" si="9"/>
        <v>0.8304188981400739</v>
      </c>
      <c r="O22" s="22">
        <f t="shared" si="10"/>
        <v>0.6795899613996149</v>
      </c>
      <c r="P22">
        <v>8</v>
      </c>
      <c r="Q22">
        <v>0.000328</v>
      </c>
      <c r="S22" s="15">
        <f t="shared" si="11"/>
        <v>1377572.7502526755</v>
      </c>
      <c r="T22" s="15">
        <f t="shared" si="12"/>
        <v>1143962.445372618</v>
      </c>
    </row>
    <row r="23" spans="1:20" ht="12.75">
      <c r="A23">
        <v>9</v>
      </c>
      <c r="B23">
        <v>0.000126</v>
      </c>
      <c r="E23" s="16">
        <f t="shared" si="5"/>
        <v>74</v>
      </c>
      <c r="F23" s="17">
        <f t="shared" si="6"/>
        <v>7888.383555814173</v>
      </c>
      <c r="G23" s="18">
        <f t="shared" si="1"/>
        <v>1</v>
      </c>
      <c r="H23" s="15">
        <f t="shared" si="0"/>
        <v>94660602.66977008</v>
      </c>
      <c r="I23" s="8">
        <f t="shared" si="2"/>
        <v>823721230.8320135</v>
      </c>
      <c r="J23" s="9">
        <f t="shared" si="3"/>
        <v>19357448.92455238</v>
      </c>
      <c r="K23" s="8">
        <f t="shared" si="4"/>
        <v>843078679.7565658</v>
      </c>
      <c r="L23" s="19">
        <f t="shared" si="7"/>
        <v>1</v>
      </c>
      <c r="M23" s="20">
        <f t="shared" si="8"/>
        <v>0.7888383555814173</v>
      </c>
      <c r="N23" s="21">
        <f t="shared" si="9"/>
        <v>0.8113521232438434</v>
      </c>
      <c r="O23" s="22">
        <f t="shared" si="10"/>
        <v>0.6400256746971649</v>
      </c>
      <c r="P23">
        <v>9</v>
      </c>
      <c r="Q23">
        <v>0.000362</v>
      </c>
      <c r="S23" s="15">
        <f t="shared" si="11"/>
        <v>1264618.0196348487</v>
      </c>
      <c r="T23" s="15">
        <f t="shared" si="12"/>
        <v>1026050.5153231589</v>
      </c>
    </row>
    <row r="24" spans="1:20" ht="12.75">
      <c r="A24">
        <v>10</v>
      </c>
      <c r="B24">
        <v>0.000102</v>
      </c>
      <c r="E24" s="16">
        <f t="shared" si="5"/>
        <v>75</v>
      </c>
      <c r="F24" s="17">
        <f t="shared" si="6"/>
        <v>7576.7450750581775</v>
      </c>
      <c r="G24" s="18">
        <f t="shared" si="1"/>
        <v>1</v>
      </c>
      <c r="H24" s="15">
        <f t="shared" si="0"/>
        <v>90920940.90069813</v>
      </c>
      <c r="I24" s="8">
        <f t="shared" si="2"/>
        <v>752157738.8558676</v>
      </c>
      <c r="J24" s="9">
        <f t="shared" si="3"/>
        <v>17675706.863112945</v>
      </c>
      <c r="K24" s="8">
        <f t="shared" si="4"/>
        <v>769833445.7189806</v>
      </c>
      <c r="L24" s="19">
        <f t="shared" si="7"/>
        <v>1</v>
      </c>
      <c r="M24" s="20">
        <f t="shared" si="8"/>
        <v>0.7576745075058179</v>
      </c>
      <c r="N24" s="21">
        <f t="shared" si="9"/>
        <v>0.7927231296959877</v>
      </c>
      <c r="O24" s="22">
        <f t="shared" si="10"/>
        <v>0.600626106880878</v>
      </c>
      <c r="P24">
        <v>10</v>
      </c>
      <c r="Q24">
        <v>0.00039</v>
      </c>
      <c r="S24" s="15">
        <f t="shared" si="11"/>
        <v>1154750.1685784708</v>
      </c>
      <c r="T24" s="15">
        <f t="shared" si="12"/>
        <v>915397.1676524947</v>
      </c>
    </row>
    <row r="25" spans="1:20" ht="12.75">
      <c r="A25">
        <v>11</v>
      </c>
      <c r="B25">
        <v>0.000104</v>
      </c>
      <c r="E25" s="16">
        <f t="shared" si="5"/>
        <v>76</v>
      </c>
      <c r="F25" s="17">
        <f t="shared" si="6"/>
        <v>7247.800687624527</v>
      </c>
      <c r="G25" s="18">
        <f t="shared" si="1"/>
        <v>1</v>
      </c>
      <c r="H25" s="15">
        <f t="shared" si="0"/>
        <v>86973608.25149433</v>
      </c>
      <c r="I25" s="8">
        <f t="shared" si="2"/>
        <v>682859837.4674863</v>
      </c>
      <c r="J25" s="9">
        <f t="shared" si="3"/>
        <v>16047206.180485979</v>
      </c>
      <c r="K25" s="8">
        <f t="shared" si="4"/>
        <v>698907043.6479722</v>
      </c>
      <c r="L25" s="19">
        <f t="shared" si="7"/>
        <v>1</v>
      </c>
      <c r="M25" s="20">
        <f t="shared" si="8"/>
        <v>0.7247800687624528</v>
      </c>
      <c r="N25" s="21">
        <f t="shared" si="9"/>
        <v>0.7745218658485468</v>
      </c>
      <c r="O25" s="22">
        <f t="shared" si="10"/>
        <v>0.561358011187733</v>
      </c>
      <c r="P25">
        <v>11</v>
      </c>
      <c r="Q25">
        <v>0.000413</v>
      </c>
      <c r="S25" s="15">
        <f t="shared" si="11"/>
        <v>1048360.5654719584</v>
      </c>
      <c r="T25" s="15">
        <f t="shared" si="12"/>
        <v>811978.1812513787</v>
      </c>
    </row>
    <row r="26" spans="1:20" ht="12.75">
      <c r="A26">
        <v>12</v>
      </c>
      <c r="B26">
        <v>0.000156</v>
      </c>
      <c r="E26" s="16">
        <f t="shared" si="5"/>
        <v>77</v>
      </c>
      <c r="F26" s="17">
        <f t="shared" si="6"/>
        <v>6901.435540563639</v>
      </c>
      <c r="G26" s="18">
        <f t="shared" si="1"/>
        <v>1</v>
      </c>
      <c r="H26" s="15">
        <f t="shared" si="0"/>
        <v>82817226.48676367</v>
      </c>
      <c r="I26" s="8">
        <f t="shared" si="2"/>
        <v>616089817.1612085</v>
      </c>
      <c r="J26" s="9">
        <f t="shared" si="3"/>
        <v>14478110.703288447</v>
      </c>
      <c r="K26" s="8">
        <f t="shared" si="4"/>
        <v>630567927.864497</v>
      </c>
      <c r="L26" s="19">
        <f t="shared" si="7"/>
        <v>1</v>
      </c>
      <c r="M26" s="20">
        <f t="shared" si="8"/>
        <v>0.690143554056364</v>
      </c>
      <c r="N26" s="21">
        <f t="shared" si="9"/>
        <v>0.7567385108437193</v>
      </c>
      <c r="O26" s="22">
        <f t="shared" si="10"/>
        <v>0.5222582053650048</v>
      </c>
      <c r="P26">
        <v>12</v>
      </c>
      <c r="Q26">
        <v>0.000431</v>
      </c>
      <c r="S26" s="15">
        <f t="shared" si="11"/>
        <v>945851.8917967455</v>
      </c>
      <c r="T26" s="15">
        <f t="shared" si="12"/>
        <v>715762.552076984</v>
      </c>
    </row>
    <row r="27" spans="1:20" ht="12.75">
      <c r="A27">
        <v>13</v>
      </c>
      <c r="B27">
        <v>0.000273</v>
      </c>
      <c r="E27" s="16">
        <f t="shared" si="5"/>
        <v>78</v>
      </c>
      <c r="F27" s="17">
        <f t="shared" si="6"/>
        <v>6539.358626363508</v>
      </c>
      <c r="G27" s="18">
        <f t="shared" si="1"/>
        <v>1</v>
      </c>
      <c r="H27" s="15">
        <f t="shared" si="0"/>
        <v>78472303.5163621</v>
      </c>
      <c r="I27" s="8">
        <f t="shared" si="2"/>
        <v>552095624.3481349</v>
      </c>
      <c r="J27" s="9">
        <f t="shared" si="3"/>
        <v>12974247.172181211</v>
      </c>
      <c r="K27" s="8">
        <f t="shared" si="4"/>
        <v>565069871.5203161</v>
      </c>
      <c r="L27" s="19">
        <f t="shared" si="7"/>
        <v>1</v>
      </c>
      <c r="M27" s="20">
        <f t="shared" si="8"/>
        <v>0.653935862636351</v>
      </c>
      <c r="N27" s="21">
        <f t="shared" si="9"/>
        <v>0.739363469314821</v>
      </c>
      <c r="O27" s="22">
        <f t="shared" si="10"/>
        <v>0.4834962881081927</v>
      </c>
      <c r="P27">
        <v>13</v>
      </c>
      <c r="Q27">
        <v>0.000446</v>
      </c>
      <c r="S27" s="15">
        <f t="shared" si="11"/>
        <v>847604.8072804742</v>
      </c>
      <c r="T27" s="15">
        <f t="shared" si="12"/>
        <v>626688.0309188117</v>
      </c>
    </row>
    <row r="28" spans="1:20" ht="12.75">
      <c r="A28">
        <v>14</v>
      </c>
      <c r="B28">
        <v>0.000435</v>
      </c>
      <c r="E28" s="16">
        <f t="shared" si="5"/>
        <v>79</v>
      </c>
      <c r="F28" s="17">
        <f t="shared" si="6"/>
        <v>6163.914429548099</v>
      </c>
      <c r="G28" s="18">
        <f t="shared" si="1"/>
        <v>1</v>
      </c>
      <c r="H28" s="15">
        <f t="shared" si="0"/>
        <v>73966973.1545772</v>
      </c>
      <c r="I28" s="8">
        <f t="shared" si="2"/>
        <v>491102898.3657389</v>
      </c>
      <c r="J28" s="9">
        <f t="shared" si="3"/>
        <v>11540918.111594902</v>
      </c>
      <c r="K28" s="8">
        <f t="shared" si="4"/>
        <v>502643816.47733384</v>
      </c>
      <c r="L28" s="19">
        <f t="shared" si="7"/>
        <v>1</v>
      </c>
      <c r="M28" s="20">
        <f t="shared" si="8"/>
        <v>0.6163914429548101</v>
      </c>
      <c r="N28" s="21">
        <f t="shared" si="9"/>
        <v>0.7223873662089115</v>
      </c>
      <c r="O28" s="22">
        <f t="shared" si="10"/>
        <v>0.44527339102983576</v>
      </c>
      <c r="P28">
        <v>14</v>
      </c>
      <c r="Q28">
        <v>0.000458</v>
      </c>
      <c r="S28" s="15">
        <f t="shared" si="11"/>
        <v>753965.7247160007</v>
      </c>
      <c r="T28" s="15">
        <f t="shared" si="12"/>
        <v>544655.314089385</v>
      </c>
    </row>
    <row r="29" spans="1:20" ht="12.75">
      <c r="A29">
        <v>15</v>
      </c>
      <c r="B29">
        <v>0.000613</v>
      </c>
      <c r="E29" s="16">
        <f t="shared" si="5"/>
        <v>80</v>
      </c>
      <c r="F29" s="17">
        <f t="shared" si="6"/>
        <v>5776.888406431203</v>
      </c>
      <c r="G29" s="18">
        <f t="shared" si="1"/>
        <v>1</v>
      </c>
      <c r="H29" s="15">
        <f t="shared" si="0"/>
        <v>69322660.87717444</v>
      </c>
      <c r="I29" s="8">
        <f t="shared" si="2"/>
        <v>433321155.6001594</v>
      </c>
      <c r="J29" s="9">
        <f t="shared" si="3"/>
        <v>10183047.15660378</v>
      </c>
      <c r="K29" s="8">
        <f t="shared" si="4"/>
        <v>443504202.75676316</v>
      </c>
      <c r="L29" s="19">
        <f t="shared" si="7"/>
        <v>1</v>
      </c>
      <c r="M29" s="20">
        <f t="shared" si="8"/>
        <v>0.5776888406431205</v>
      </c>
      <c r="N29" s="21">
        <f t="shared" si="9"/>
        <v>0.7058010417282965</v>
      </c>
      <c r="O29" s="22">
        <f t="shared" si="10"/>
        <v>0.40773338552072635</v>
      </c>
      <c r="P29">
        <v>15</v>
      </c>
      <c r="Q29">
        <v>0.00047</v>
      </c>
      <c r="S29" s="15">
        <f t="shared" si="11"/>
        <v>665256.3041351448</v>
      </c>
      <c r="T29" s="15">
        <f t="shared" si="12"/>
        <v>469538.59247490164</v>
      </c>
    </row>
    <row r="30" spans="1:20" ht="12.75">
      <c r="A30">
        <v>16</v>
      </c>
      <c r="B30">
        <v>0.000782</v>
      </c>
      <c r="E30" s="16">
        <f t="shared" si="5"/>
        <v>81</v>
      </c>
      <c r="F30" s="17">
        <f t="shared" si="6"/>
        <v>5379.230516086105</v>
      </c>
      <c r="G30" s="18">
        <f t="shared" si="1"/>
        <v>1</v>
      </c>
      <c r="H30" s="15">
        <f t="shared" si="0"/>
        <v>64550766.19303326</v>
      </c>
      <c r="I30" s="8">
        <f t="shared" si="2"/>
        <v>378953436.5637299</v>
      </c>
      <c r="J30" s="9">
        <f t="shared" si="3"/>
        <v>8905405.759247681</v>
      </c>
      <c r="K30" s="8">
        <f t="shared" si="4"/>
        <v>387858842.32297754</v>
      </c>
      <c r="L30" s="19">
        <f t="shared" si="7"/>
        <v>1</v>
      </c>
      <c r="M30" s="20">
        <f t="shared" si="8"/>
        <v>0.5379230516086106</v>
      </c>
      <c r="N30" s="21">
        <f t="shared" si="9"/>
        <v>0.6895955463881743</v>
      </c>
      <c r="O30" s="22">
        <f t="shared" si="10"/>
        <v>0.37094934068883395</v>
      </c>
      <c r="P30">
        <v>16</v>
      </c>
      <c r="Q30">
        <v>0.000481</v>
      </c>
      <c r="S30" s="15">
        <f t="shared" si="11"/>
        <v>581788.2634844664</v>
      </c>
      <c r="T30" s="15">
        <f t="shared" si="12"/>
        <v>401198.59543979773</v>
      </c>
    </row>
    <row r="31" spans="1:20" ht="12.75">
      <c r="A31">
        <v>17</v>
      </c>
      <c r="B31">
        <v>0.000935</v>
      </c>
      <c r="E31" s="16">
        <f t="shared" si="5"/>
        <v>82</v>
      </c>
      <c r="F31" s="17">
        <f t="shared" si="6"/>
        <v>4971.8936644860005</v>
      </c>
      <c r="G31" s="18">
        <f t="shared" si="1"/>
        <v>1</v>
      </c>
      <c r="H31" s="15">
        <f t="shared" si="0"/>
        <v>59662723.973832004</v>
      </c>
      <c r="I31" s="8">
        <f t="shared" si="2"/>
        <v>328196118.34914553</v>
      </c>
      <c r="J31" s="9">
        <f t="shared" si="3"/>
        <v>7712608.781204945</v>
      </c>
      <c r="K31" s="8">
        <f t="shared" si="4"/>
        <v>335908727.1303505</v>
      </c>
      <c r="L31" s="19">
        <f t="shared" si="7"/>
        <v>1</v>
      </c>
      <c r="M31" s="20">
        <f t="shared" si="8"/>
        <v>0.49718936644860023</v>
      </c>
      <c r="N31" s="21">
        <f t="shared" si="9"/>
        <v>0.6737621361877619</v>
      </c>
      <c r="O31" s="22">
        <f t="shared" si="10"/>
        <v>0.3349873696282489</v>
      </c>
      <c r="P31">
        <v>17</v>
      </c>
      <c r="Q31">
        <v>0.000495</v>
      </c>
      <c r="S31" s="15">
        <f t="shared" si="11"/>
        <v>503863.0906955257</v>
      </c>
      <c r="T31" s="15">
        <f t="shared" si="12"/>
        <v>339483.8723331854</v>
      </c>
    </row>
    <row r="32" spans="1:20" ht="12.75">
      <c r="A32">
        <v>18</v>
      </c>
      <c r="B32">
        <v>0.001061</v>
      </c>
      <c r="E32" s="16">
        <f t="shared" si="5"/>
        <v>83</v>
      </c>
      <c r="F32" s="17">
        <f t="shared" si="6"/>
        <v>4556.909587886012</v>
      </c>
      <c r="G32" s="18">
        <f t="shared" si="1"/>
        <v>1</v>
      </c>
      <c r="H32" s="15">
        <f t="shared" si="0"/>
        <v>54682915.05463214</v>
      </c>
      <c r="I32" s="8">
        <f t="shared" si="2"/>
        <v>281225812.07571834</v>
      </c>
      <c r="J32" s="9">
        <f t="shared" si="3"/>
        <v>6608806.583779403</v>
      </c>
      <c r="K32" s="8">
        <f t="shared" si="4"/>
        <v>287834618.65949774</v>
      </c>
      <c r="L32" s="19">
        <f t="shared" si="7"/>
        <v>1</v>
      </c>
      <c r="M32" s="20">
        <f t="shared" si="8"/>
        <v>0.45569095878860133</v>
      </c>
      <c r="N32" s="21">
        <f t="shared" si="9"/>
        <v>0.658292267892293</v>
      </c>
      <c r="O32" s="22">
        <f t="shared" si="10"/>
        <v>0.2999778347189618</v>
      </c>
      <c r="P32">
        <v>18</v>
      </c>
      <c r="Q32">
        <v>0.00051</v>
      </c>
      <c r="S32" s="15">
        <f t="shared" si="11"/>
        <v>431751.9279892466</v>
      </c>
      <c r="T32" s="15">
        <f t="shared" si="12"/>
        <v>284218.95584291115</v>
      </c>
    </row>
    <row r="33" spans="1:20" ht="12.75">
      <c r="A33">
        <v>19</v>
      </c>
      <c r="B33">
        <v>0.001162</v>
      </c>
      <c r="E33" s="16">
        <f t="shared" si="5"/>
        <v>84</v>
      </c>
      <c r="F33" s="17">
        <f t="shared" si="6"/>
        <v>4137.017710819843</v>
      </c>
      <c r="G33" s="18">
        <f t="shared" si="1"/>
        <v>1</v>
      </c>
      <c r="H33" s="15">
        <f t="shared" si="0"/>
        <v>49644212.529838115</v>
      </c>
      <c r="I33" s="8">
        <f t="shared" si="2"/>
        <v>238190406.12965962</v>
      </c>
      <c r="J33" s="9">
        <f t="shared" si="3"/>
        <v>5597474.544047019</v>
      </c>
      <c r="K33" s="8">
        <f t="shared" si="4"/>
        <v>243787880.67370665</v>
      </c>
      <c r="L33" s="19">
        <f t="shared" si="7"/>
        <v>1</v>
      </c>
      <c r="M33" s="20">
        <f t="shared" si="8"/>
        <v>0.41370177108198447</v>
      </c>
      <c r="N33" s="21">
        <f t="shared" si="9"/>
        <v>0.6431775944233443</v>
      </c>
      <c r="O33" s="22">
        <f t="shared" si="10"/>
        <v>0.26608370993318786</v>
      </c>
      <c r="P33">
        <v>19</v>
      </c>
      <c r="Q33">
        <v>0.000528</v>
      </c>
      <c r="S33" s="15">
        <f t="shared" si="11"/>
        <v>365681.82101056</v>
      </c>
      <c r="T33" s="15">
        <f t="shared" si="12"/>
        <v>235198.35396191993</v>
      </c>
    </row>
    <row r="34" spans="1:20" ht="12.75">
      <c r="A34">
        <v>20</v>
      </c>
      <c r="B34">
        <v>0.001264</v>
      </c>
      <c r="E34" s="16">
        <f t="shared" si="5"/>
        <v>85</v>
      </c>
      <c r="F34" s="17">
        <f t="shared" si="6"/>
        <v>3715.856896805251</v>
      </c>
      <c r="G34" s="18">
        <f t="shared" si="1"/>
        <v>1</v>
      </c>
      <c r="H34" s="15">
        <f t="shared" si="0"/>
        <v>44590282.76166301</v>
      </c>
      <c r="I34" s="8">
        <f t="shared" si="2"/>
        <v>199197597.91204363</v>
      </c>
      <c r="J34" s="9">
        <f t="shared" si="3"/>
        <v>4681143.550933041</v>
      </c>
      <c r="K34" s="8">
        <f t="shared" si="4"/>
        <v>203878741.46297666</v>
      </c>
      <c r="L34" s="19">
        <f t="shared" si="7"/>
        <v>1</v>
      </c>
      <c r="M34" s="20">
        <f t="shared" si="8"/>
        <v>0.3715856896805252</v>
      </c>
      <c r="N34" s="21">
        <f t="shared" si="9"/>
        <v>0.6284099603550017</v>
      </c>
      <c r="O34" s="22">
        <f t="shared" si="10"/>
        <v>0.23350814852062482</v>
      </c>
      <c r="P34">
        <v>20</v>
      </c>
      <c r="Q34">
        <v>0.000549</v>
      </c>
      <c r="S34" s="15">
        <f t="shared" si="11"/>
        <v>305818.112194465</v>
      </c>
      <c r="T34" s="15">
        <f t="shared" si="12"/>
        <v>192179.14775996524</v>
      </c>
    </row>
    <row r="35" spans="1:20" ht="12.75">
      <c r="A35">
        <v>21</v>
      </c>
      <c r="B35">
        <v>0.001361</v>
      </c>
      <c r="E35" s="16">
        <f t="shared" si="5"/>
        <v>86</v>
      </c>
      <c r="F35" s="17">
        <f t="shared" si="6"/>
        <v>3297.941903335358</v>
      </c>
      <c r="G35" s="18">
        <f t="shared" si="1"/>
        <v>1</v>
      </c>
      <c r="H35" s="15">
        <f t="shared" si="0"/>
        <v>39575302.84002429</v>
      </c>
      <c r="I35" s="8">
        <f t="shared" si="2"/>
        <v>164303438.62295237</v>
      </c>
      <c r="J35" s="9">
        <f t="shared" si="3"/>
        <v>3861130.8076393935</v>
      </c>
      <c r="K35" s="8">
        <f t="shared" si="4"/>
        <v>168164569.43059176</v>
      </c>
      <c r="L35" s="19">
        <f t="shared" si="7"/>
        <v>1</v>
      </c>
      <c r="M35" s="20">
        <f t="shared" si="8"/>
        <v>0.32979419033353585</v>
      </c>
      <c r="N35" s="21">
        <f t="shared" si="9"/>
        <v>0.613981397513436</v>
      </c>
      <c r="O35" s="22">
        <f t="shared" si="10"/>
        <v>0.20248749787279643</v>
      </c>
      <c r="P35">
        <v>21</v>
      </c>
      <c r="Q35">
        <v>0.000573</v>
      </c>
      <c r="S35" s="15">
        <f t="shared" si="11"/>
        <v>252246.85414588766</v>
      </c>
      <c r="T35" s="15">
        <f t="shared" si="12"/>
        <v>154874.87602685994</v>
      </c>
    </row>
    <row r="36" spans="1:20" ht="12.75">
      <c r="A36">
        <v>22</v>
      </c>
      <c r="B36">
        <v>0.001422</v>
      </c>
      <c r="E36" s="16">
        <f t="shared" si="5"/>
        <v>87</v>
      </c>
      <c r="F36" s="17">
        <f t="shared" si="6"/>
        <v>2888.4562448496267</v>
      </c>
      <c r="G36" s="18">
        <f t="shared" si="1"/>
        <v>1</v>
      </c>
      <c r="H36" s="15">
        <f t="shared" si="0"/>
        <v>34661474.93819552</v>
      </c>
      <c r="I36" s="8">
        <f t="shared" si="2"/>
        <v>133503094.49239624</v>
      </c>
      <c r="J36" s="9">
        <f t="shared" si="3"/>
        <v>3137322.720571322</v>
      </c>
      <c r="K36" s="8">
        <f t="shared" si="4"/>
        <v>136640417.21296754</v>
      </c>
      <c r="L36" s="19">
        <f t="shared" si="7"/>
        <v>1</v>
      </c>
      <c r="M36" s="20">
        <f t="shared" si="8"/>
        <v>0.2888456244849627</v>
      </c>
      <c r="N36" s="21">
        <f t="shared" si="9"/>
        <v>0.5998841206775143</v>
      </c>
      <c r="O36" s="22">
        <f t="shared" si="10"/>
        <v>0.17327390345570934</v>
      </c>
      <c r="P36">
        <v>22</v>
      </c>
      <c r="Q36">
        <v>0.000599</v>
      </c>
      <c r="S36" s="15">
        <f t="shared" si="11"/>
        <v>204960.62581945132</v>
      </c>
      <c r="T36" s="15">
        <f t="shared" si="12"/>
        <v>122952.62479321459</v>
      </c>
    </row>
    <row r="37" spans="1:20" ht="12.75">
      <c r="A37">
        <v>23</v>
      </c>
      <c r="B37">
        <v>0.001438</v>
      </c>
      <c r="E37" s="16">
        <f t="shared" si="5"/>
        <v>88</v>
      </c>
      <c r="F37" s="17">
        <f t="shared" si="6"/>
        <v>2492.9774811735506</v>
      </c>
      <c r="G37" s="18">
        <f t="shared" si="1"/>
        <v>1</v>
      </c>
      <c r="H37" s="15">
        <f t="shared" si="0"/>
        <v>29915729.77408261</v>
      </c>
      <c r="I37" s="8">
        <f t="shared" si="2"/>
        <v>106724687.43888494</v>
      </c>
      <c r="J37" s="9">
        <f t="shared" si="3"/>
        <v>2508030.154813804</v>
      </c>
      <c r="K37" s="8">
        <f t="shared" si="4"/>
        <v>109232717.59369875</v>
      </c>
      <c r="L37" s="19">
        <f t="shared" si="7"/>
        <v>1</v>
      </c>
      <c r="M37" s="20">
        <f t="shared" si="8"/>
        <v>0.24929774811735508</v>
      </c>
      <c r="N37" s="21">
        <f t="shared" si="9"/>
        <v>0.5861105233781282</v>
      </c>
      <c r="O37" s="22">
        <f t="shared" si="10"/>
        <v>0.14611603362605177</v>
      </c>
      <c r="P37">
        <v>23</v>
      </c>
      <c r="Q37">
        <v>0.000627</v>
      </c>
      <c r="S37" s="15">
        <f t="shared" si="11"/>
        <v>163849.07639054814</v>
      </c>
      <c r="T37" s="15">
        <f t="shared" si="12"/>
        <v>96033.66791828707</v>
      </c>
    </row>
    <row r="38" spans="1:20" ht="12.75">
      <c r="A38">
        <v>24</v>
      </c>
      <c r="B38">
        <v>0.00142</v>
      </c>
      <c r="E38" s="16">
        <f t="shared" si="5"/>
        <v>89</v>
      </c>
      <c r="F38" s="17">
        <f t="shared" si="6"/>
        <v>2117.151153976713</v>
      </c>
      <c r="G38" s="18">
        <f t="shared" si="1"/>
        <v>1</v>
      </c>
      <c r="H38" s="15">
        <f t="shared" si="0"/>
        <v>25405813.847720556</v>
      </c>
      <c r="I38" s="8">
        <f t="shared" si="2"/>
        <v>83826903.7459782</v>
      </c>
      <c r="J38" s="9">
        <f t="shared" si="3"/>
        <v>1969932.2380304942</v>
      </c>
      <c r="K38" s="8">
        <f t="shared" si="4"/>
        <v>85796835.9840087</v>
      </c>
      <c r="L38" s="19">
        <f t="shared" si="7"/>
        <v>1</v>
      </c>
      <c r="M38" s="20">
        <f t="shared" si="8"/>
        <v>0.21171511539767132</v>
      </c>
      <c r="N38" s="21">
        <f t="shared" si="9"/>
        <v>0.5726531737939698</v>
      </c>
      <c r="O38" s="22">
        <f t="shared" si="10"/>
        <v>0.12123933277263306</v>
      </c>
      <c r="P38">
        <v>24</v>
      </c>
      <c r="Q38">
        <v>0.000657</v>
      </c>
      <c r="S38" s="15">
        <f t="shared" si="11"/>
        <v>128695.25397601305</v>
      </c>
      <c r="T38" s="15">
        <f t="shared" si="12"/>
        <v>73697.74564158489</v>
      </c>
    </row>
    <row r="39" spans="1:20" ht="12.75">
      <c r="A39">
        <v>25</v>
      </c>
      <c r="B39">
        <v>0.001392</v>
      </c>
      <c r="E39" s="16">
        <f t="shared" si="5"/>
        <v>90</v>
      </c>
      <c r="F39" s="17">
        <f t="shared" si="6"/>
        <v>1766.330739158156</v>
      </c>
      <c r="G39" s="18">
        <f t="shared" si="1"/>
        <v>1</v>
      </c>
      <c r="H39" s="15">
        <f t="shared" si="0"/>
        <v>21195968.869897872</v>
      </c>
      <c r="I39" s="8">
        <f t="shared" si="2"/>
        <v>64600867.11411083</v>
      </c>
      <c r="J39" s="9">
        <f t="shared" si="3"/>
        <v>1518120.3771816094</v>
      </c>
      <c r="K39" s="8">
        <f t="shared" si="4"/>
        <v>66118987.49129244</v>
      </c>
      <c r="L39" s="19">
        <f t="shared" si="7"/>
        <v>1</v>
      </c>
      <c r="M39" s="20">
        <f t="shared" si="8"/>
        <v>0.1766330739158156</v>
      </c>
      <c r="N39" s="21">
        <f t="shared" si="9"/>
        <v>0.5595048107415436</v>
      </c>
      <c r="O39" s="22">
        <f t="shared" si="10"/>
        <v>0.09882705459196547</v>
      </c>
      <c r="P39">
        <v>25</v>
      </c>
      <c r="Q39">
        <v>0.000686</v>
      </c>
      <c r="S39" s="15">
        <f t="shared" si="11"/>
        <v>99178.48123693866</v>
      </c>
      <c r="T39" s="15">
        <f t="shared" si="12"/>
        <v>55490.8373741071</v>
      </c>
    </row>
    <row r="40" spans="1:20" ht="12.75">
      <c r="A40">
        <v>26</v>
      </c>
      <c r="B40">
        <v>0.001368</v>
      </c>
      <c r="E40" s="16">
        <f t="shared" si="5"/>
        <v>91</v>
      </c>
      <c r="F40" s="17">
        <f t="shared" si="6"/>
        <v>1445.231240417334</v>
      </c>
      <c r="G40" s="18">
        <f t="shared" si="1"/>
        <v>1</v>
      </c>
      <c r="H40" s="15">
        <f t="shared" si="0"/>
        <v>17342774.885008007</v>
      </c>
      <c r="I40" s="8">
        <f t="shared" si="2"/>
        <v>48776212.60628443</v>
      </c>
      <c r="J40" s="9">
        <f t="shared" si="3"/>
        <v>1146240.9962476878</v>
      </c>
      <c r="K40" s="8">
        <f t="shared" si="4"/>
        <v>49922453.60253212</v>
      </c>
      <c r="L40" s="19">
        <f t="shared" si="7"/>
        <v>1</v>
      </c>
      <c r="M40" s="20">
        <f t="shared" si="8"/>
        <v>0.1445231240417334</v>
      </c>
      <c r="N40" s="21">
        <f t="shared" si="9"/>
        <v>0.5466583397572482</v>
      </c>
      <c r="O40" s="22">
        <f t="shared" si="10"/>
        <v>0.07900477104518482</v>
      </c>
      <c r="P40">
        <v>26</v>
      </c>
      <c r="Q40">
        <v>0.000714</v>
      </c>
      <c r="S40" s="15">
        <f t="shared" si="11"/>
        <v>74883.68040379818</v>
      </c>
      <c r="T40" s="15">
        <f t="shared" si="12"/>
        <v>40935.788404452695</v>
      </c>
    </row>
    <row r="41" spans="1:20" ht="12.75">
      <c r="A41">
        <v>27</v>
      </c>
      <c r="B41">
        <v>0.001349</v>
      </c>
      <c r="E41" s="16">
        <f t="shared" si="5"/>
        <v>92</v>
      </c>
      <c r="F41" s="17">
        <f t="shared" si="6"/>
        <v>1157.6027641807166</v>
      </c>
      <c r="G41" s="18">
        <f t="shared" si="1"/>
        <v>1</v>
      </c>
      <c r="H41" s="15">
        <f t="shared" si="0"/>
        <v>13891233.1701686</v>
      </c>
      <c r="I41" s="8">
        <f t="shared" si="2"/>
        <v>36031220.43236352</v>
      </c>
      <c r="J41" s="9">
        <f t="shared" si="3"/>
        <v>846733.6801605454</v>
      </c>
      <c r="K41" s="8">
        <f t="shared" si="4"/>
        <v>36877954.11252406</v>
      </c>
      <c r="L41" s="19">
        <f t="shared" si="7"/>
        <v>1</v>
      </c>
      <c r="M41" s="20">
        <f t="shared" si="8"/>
        <v>0.11576027641807166</v>
      </c>
      <c r="N41" s="21">
        <f t="shared" si="9"/>
        <v>0.5341068292694169</v>
      </c>
      <c r="O41" s="22">
        <f t="shared" si="10"/>
        <v>0.0618283541930075</v>
      </c>
      <c r="P41">
        <v>27</v>
      </c>
      <c r="Q41">
        <v>0.000738</v>
      </c>
      <c r="S41" s="15">
        <f t="shared" si="11"/>
        <v>55316.9311687861</v>
      </c>
      <c r="T41" s="15">
        <f t="shared" si="12"/>
        <v>29545.150711474922</v>
      </c>
    </row>
    <row r="42" spans="1:20" ht="12.75">
      <c r="A42">
        <v>28</v>
      </c>
      <c r="B42">
        <v>0.001341</v>
      </c>
      <c r="E42" s="16">
        <f t="shared" si="5"/>
        <v>93</v>
      </c>
      <c r="F42" s="17">
        <f t="shared" si="6"/>
        <v>905.9445536588855</v>
      </c>
      <c r="G42" s="18">
        <f t="shared" si="1"/>
        <v>1</v>
      </c>
      <c r="H42" s="15">
        <f t="shared" si="0"/>
        <v>10871334.643906627</v>
      </c>
      <c r="I42" s="8">
        <f t="shared" si="2"/>
        <v>26006619.468617436</v>
      </c>
      <c r="J42" s="9">
        <f t="shared" si="3"/>
        <v>611155.5575125117</v>
      </c>
      <c r="K42" s="8">
        <f t="shared" si="4"/>
        <v>26617775.026129946</v>
      </c>
      <c r="L42" s="19">
        <f t="shared" si="7"/>
        <v>1</v>
      </c>
      <c r="M42" s="20">
        <f t="shared" si="8"/>
        <v>0.09059445536588855</v>
      </c>
      <c r="N42" s="21">
        <f t="shared" si="9"/>
        <v>0.521843506858248</v>
      </c>
      <c r="O42" s="22">
        <f t="shared" si="10"/>
        <v>0.0472761282900483</v>
      </c>
      <c r="P42">
        <v>28</v>
      </c>
      <c r="Q42">
        <v>0.000758</v>
      </c>
      <c r="S42" s="15">
        <f t="shared" si="11"/>
        <v>39926.66253919492</v>
      </c>
      <c r="T42" s="15">
        <f t="shared" si="12"/>
        <v>20835.469596599316</v>
      </c>
    </row>
    <row r="43" spans="1:20" ht="12.75">
      <c r="A43">
        <v>29</v>
      </c>
      <c r="B43">
        <v>0.001344</v>
      </c>
      <c r="E43" s="16">
        <f t="shared" si="5"/>
        <v>94</v>
      </c>
      <c r="F43" s="17">
        <f t="shared" si="6"/>
        <v>691.3208532297735</v>
      </c>
      <c r="G43" s="18">
        <f t="shared" si="1"/>
        <v>1</v>
      </c>
      <c r="H43" s="15">
        <f t="shared" si="0"/>
        <v>8295850.2387572825</v>
      </c>
      <c r="I43" s="8">
        <f t="shared" si="2"/>
        <v>18321924.787372664</v>
      </c>
      <c r="J43" s="9">
        <f t="shared" si="3"/>
        <v>430565.232503259</v>
      </c>
      <c r="K43" s="8">
        <f t="shared" si="4"/>
        <v>18752490.01987592</v>
      </c>
      <c r="L43" s="19">
        <f t="shared" si="7"/>
        <v>1</v>
      </c>
      <c r="M43" s="20">
        <f t="shared" si="8"/>
        <v>0.06913208532297735</v>
      </c>
      <c r="N43" s="21">
        <f t="shared" si="9"/>
        <v>0.5098617556016101</v>
      </c>
      <c r="O43" s="22">
        <f t="shared" si="10"/>
        <v>0.03524780639117353</v>
      </c>
      <c r="P43">
        <v>29</v>
      </c>
      <c r="Q43">
        <v>0.000774</v>
      </c>
      <c r="S43" s="15">
        <f t="shared" si="11"/>
        <v>28128.73502981388</v>
      </c>
      <c r="T43" s="15">
        <f t="shared" si="12"/>
        <v>14341.766225153413</v>
      </c>
    </row>
    <row r="44" spans="1:20" ht="12.75">
      <c r="A44">
        <v>30</v>
      </c>
      <c r="B44">
        <v>0.001352</v>
      </c>
      <c r="E44" s="16">
        <f t="shared" si="5"/>
        <v>95</v>
      </c>
      <c r="F44" s="17">
        <f t="shared" si="6"/>
        <v>513.2884505017761</v>
      </c>
      <c r="G44" s="18">
        <f t="shared" si="1"/>
        <v>1</v>
      </c>
      <c r="H44" s="15">
        <f t="shared" si="0"/>
        <v>6159461.406021313</v>
      </c>
      <c r="I44" s="8">
        <f t="shared" si="2"/>
        <v>12593028.61385461</v>
      </c>
      <c r="J44" s="9">
        <f t="shared" si="3"/>
        <v>295936.1724255843</v>
      </c>
      <c r="K44" s="8">
        <f t="shared" si="4"/>
        <v>12888964.786280194</v>
      </c>
      <c r="L44" s="19">
        <f t="shared" si="7"/>
        <v>1</v>
      </c>
      <c r="M44" s="20">
        <f t="shared" si="8"/>
        <v>0.05132884505017761</v>
      </c>
      <c r="N44" s="21">
        <f t="shared" si="9"/>
        <v>0.4981551105047484</v>
      </c>
      <c r="O44" s="22">
        <f t="shared" si="10"/>
        <v>0.025569726478052335</v>
      </c>
      <c r="P44">
        <v>30</v>
      </c>
      <c r="Q44">
        <v>0.000784</v>
      </c>
      <c r="S44" s="15">
        <f t="shared" si="11"/>
        <v>19333.44717942029</v>
      </c>
      <c r="T44" s="15">
        <f t="shared" si="12"/>
        <v>9631.055516101831</v>
      </c>
    </row>
    <row r="45" spans="1:20" ht="12.75">
      <c r="A45">
        <v>31</v>
      </c>
      <c r="B45">
        <v>0.001367</v>
      </c>
      <c r="E45" s="16">
        <f t="shared" si="5"/>
        <v>96</v>
      </c>
      <c r="F45" s="17">
        <f t="shared" si="6"/>
        <v>370.5783493203168</v>
      </c>
      <c r="G45" s="18">
        <f t="shared" si="1"/>
        <v>1</v>
      </c>
      <c r="H45" s="15">
        <f t="shared" si="0"/>
        <v>4446940.191843802</v>
      </c>
      <c r="I45" s="8">
        <f t="shared" si="2"/>
        <v>8442024.594436392</v>
      </c>
      <c r="J45" s="9">
        <f t="shared" si="3"/>
        <v>198387.57796925586</v>
      </c>
      <c r="K45" s="8">
        <f t="shared" si="4"/>
        <v>8640412.172405649</v>
      </c>
      <c r="L45" s="19">
        <f t="shared" si="7"/>
        <v>1</v>
      </c>
      <c r="M45" s="20">
        <f t="shared" si="8"/>
        <v>0.037057834932031686</v>
      </c>
      <c r="N45" s="21">
        <f t="shared" si="9"/>
        <v>0.48671725501196716</v>
      </c>
      <c r="O45" s="22">
        <f t="shared" si="10"/>
        <v>0.01803668769480505</v>
      </c>
      <c r="P45">
        <v>31</v>
      </c>
      <c r="Q45">
        <v>0.000789</v>
      </c>
      <c r="S45" s="15">
        <f t="shared" si="11"/>
        <v>12960.618258608474</v>
      </c>
      <c r="T45" s="15">
        <f t="shared" si="12"/>
        <v>6308.156542087899</v>
      </c>
    </row>
    <row r="46" spans="1:20" ht="12.75">
      <c r="A46">
        <v>32</v>
      </c>
      <c r="B46">
        <v>0.001404</v>
      </c>
      <c r="E46" s="16">
        <f t="shared" si="5"/>
        <v>97</v>
      </c>
      <c r="F46" s="17">
        <f t="shared" si="6"/>
        <v>260.10486702608785</v>
      </c>
      <c r="G46" s="18">
        <f t="shared" si="1"/>
        <v>1</v>
      </c>
      <c r="H46" s="15">
        <f t="shared" si="0"/>
        <v>3121258.404313054</v>
      </c>
      <c r="I46" s="8">
        <f t="shared" si="2"/>
        <v>5519153.768092595</v>
      </c>
      <c r="J46" s="9">
        <f t="shared" si="3"/>
        <v>129700.11355017641</v>
      </c>
      <c r="K46" s="8">
        <f t="shared" si="4"/>
        <v>5648853.881642772</v>
      </c>
      <c r="L46" s="19">
        <f t="shared" si="7"/>
        <v>1</v>
      </c>
      <c r="M46" s="20">
        <f t="shared" si="8"/>
        <v>0.026010486702608786</v>
      </c>
      <c r="N46" s="21">
        <f t="shared" si="9"/>
        <v>0.47554201759840464</v>
      </c>
      <c r="O46" s="22">
        <f t="shared" si="10"/>
        <v>0.012369079325275057</v>
      </c>
      <c r="P46">
        <v>32</v>
      </c>
      <c r="Q46">
        <v>0.000789</v>
      </c>
      <c r="S46" s="15">
        <f t="shared" si="11"/>
        <v>8473.280822464158</v>
      </c>
      <c r="T46" s="15">
        <f t="shared" si="12"/>
        <v>4029.401057992475</v>
      </c>
    </row>
    <row r="47" spans="1:20" ht="12.75">
      <c r="A47">
        <v>33</v>
      </c>
      <c r="B47">
        <v>0.001467</v>
      </c>
      <c r="E47" s="16">
        <f t="shared" si="5"/>
        <v>98</v>
      </c>
      <c r="F47" s="17">
        <f t="shared" si="6"/>
        <v>177.53925887626275</v>
      </c>
      <c r="G47" s="18">
        <f t="shared" si="1"/>
        <v>1</v>
      </c>
      <c r="H47" s="15">
        <f t="shared" si="0"/>
        <v>2130471.106515153</v>
      </c>
      <c r="I47" s="8">
        <f t="shared" si="2"/>
        <v>3518382.775127619</v>
      </c>
      <c r="J47" s="9">
        <f t="shared" si="3"/>
        <v>82681.99521549932</v>
      </c>
      <c r="K47" s="8">
        <f t="shared" si="4"/>
        <v>3601064.7703431183</v>
      </c>
      <c r="L47" s="19">
        <f t="shared" si="7"/>
        <v>1</v>
      </c>
      <c r="M47" s="20">
        <f t="shared" si="8"/>
        <v>0.017753925887626275</v>
      </c>
      <c r="N47" s="21">
        <f t="shared" si="9"/>
        <v>0.46462336844006313</v>
      </c>
      <c r="O47" s="22">
        <f t="shared" si="10"/>
        <v>0.008248888848944157</v>
      </c>
      <c r="P47">
        <v>33</v>
      </c>
      <c r="Q47">
        <v>0.00079</v>
      </c>
      <c r="S47" s="15">
        <f t="shared" si="11"/>
        <v>5401.597155514678</v>
      </c>
      <c r="T47" s="15">
        <f t="shared" si="12"/>
        <v>2509.708265351493</v>
      </c>
    </row>
    <row r="48" spans="1:20" ht="12.75">
      <c r="A48">
        <v>34</v>
      </c>
      <c r="B48">
        <v>0.001555</v>
      </c>
      <c r="E48" s="16">
        <f t="shared" si="5"/>
        <v>99</v>
      </c>
      <c r="F48" s="17">
        <f t="shared" si="6"/>
        <v>117.94731893815077</v>
      </c>
      <c r="G48" s="18">
        <f t="shared" si="1"/>
        <v>1</v>
      </c>
      <c r="H48" s="15">
        <f t="shared" si="0"/>
        <v>1415367.8272578092</v>
      </c>
      <c r="I48" s="8">
        <f t="shared" si="2"/>
        <v>2185696.943085309</v>
      </c>
      <c r="J48" s="9">
        <f t="shared" si="3"/>
        <v>51363.87816250493</v>
      </c>
      <c r="K48" s="8">
        <f t="shared" si="4"/>
        <v>2237060.821247814</v>
      </c>
      <c r="L48" s="19">
        <f t="shared" si="7"/>
        <v>1</v>
      </c>
      <c r="M48" s="20">
        <f t="shared" si="8"/>
        <v>0.011794731893815077</v>
      </c>
      <c r="N48" s="21">
        <f t="shared" si="9"/>
        <v>0.45395541616029617</v>
      </c>
      <c r="O48" s="22">
        <f t="shared" si="10"/>
        <v>0.005354282425355942</v>
      </c>
      <c r="P48">
        <v>34</v>
      </c>
      <c r="Q48">
        <v>0.000791</v>
      </c>
      <c r="S48" s="15">
        <f t="shared" si="11"/>
        <v>3355.5912318717214</v>
      </c>
      <c r="T48" s="15">
        <f t="shared" si="12"/>
        <v>1523.2888141281683</v>
      </c>
    </row>
    <row r="49" spans="1:20" ht="12.75">
      <c r="A49">
        <v>35</v>
      </c>
      <c r="B49">
        <v>0.001662</v>
      </c>
      <c r="E49" s="16">
        <f t="shared" si="5"/>
        <v>100</v>
      </c>
      <c r="F49" s="17">
        <f t="shared" si="6"/>
        <v>76.3782017462268</v>
      </c>
      <c r="G49" s="18">
        <f t="shared" si="1"/>
        <v>1</v>
      </c>
      <c r="H49" s="15">
        <f t="shared" si="0"/>
        <v>916538.4209547215</v>
      </c>
      <c r="I49" s="8">
        <f t="shared" si="2"/>
        <v>1320522.4002930927</v>
      </c>
      <c r="J49" s="9">
        <f t="shared" si="3"/>
        <v>31032.27640688778</v>
      </c>
      <c r="K49" s="8">
        <f t="shared" si="4"/>
        <v>1351554.6766999804</v>
      </c>
      <c r="L49" s="19">
        <f t="shared" si="7"/>
        <v>1</v>
      </c>
      <c r="M49" s="20">
        <f t="shared" si="8"/>
        <v>0.007637820174622678</v>
      </c>
      <c r="N49" s="21">
        <f t="shared" si="9"/>
        <v>0.4435324046509977</v>
      </c>
      <c r="O49" s="22">
        <f t="shared" si="10"/>
        <v>0.0033876207483422996</v>
      </c>
      <c r="P49">
        <v>35</v>
      </c>
      <c r="Q49">
        <v>0.000792</v>
      </c>
      <c r="S49" s="15">
        <f t="shared" si="11"/>
        <v>2027.3320150499706</v>
      </c>
      <c r="T49" s="15">
        <f t="shared" si="12"/>
        <v>899.187443661066</v>
      </c>
    </row>
    <row r="50" spans="1:20" ht="12.75">
      <c r="A50">
        <v>36</v>
      </c>
      <c r="B50">
        <v>0.001782</v>
      </c>
      <c r="E50" s="16">
        <f t="shared" si="5"/>
        <v>101</v>
      </c>
      <c r="F50" s="17">
        <f t="shared" si="6"/>
        <v>48.1136844080181</v>
      </c>
      <c r="G50" s="18">
        <f t="shared" si="1"/>
        <v>1</v>
      </c>
      <c r="H50" s="15">
        <f t="shared" si="0"/>
        <v>577364.2128962172</v>
      </c>
      <c r="I50" s="8">
        <f t="shared" si="2"/>
        <v>774190.4638037632</v>
      </c>
      <c r="J50" s="9">
        <f t="shared" si="3"/>
        <v>18193.475899388493</v>
      </c>
      <c r="K50" s="8">
        <f t="shared" si="4"/>
        <v>792383.9397031517</v>
      </c>
      <c r="L50" s="19">
        <f t="shared" si="7"/>
        <v>1</v>
      </c>
      <c r="M50" s="20">
        <f t="shared" si="8"/>
        <v>0.00481136844080181</v>
      </c>
      <c r="N50" s="21">
        <f t="shared" si="9"/>
        <v>0.4333487099667784</v>
      </c>
      <c r="O50" s="22">
        <f t="shared" si="10"/>
        <v>0.0020850003069963342</v>
      </c>
      <c r="P50">
        <v>36</v>
      </c>
      <c r="Q50">
        <v>0.000794</v>
      </c>
      <c r="S50" s="15">
        <f t="shared" si="11"/>
        <v>1188.5759095547276</v>
      </c>
      <c r="T50" s="15">
        <f t="shared" si="12"/>
        <v>515.0678371031314</v>
      </c>
    </row>
    <row r="51" spans="1:20" ht="12.75">
      <c r="A51">
        <v>37</v>
      </c>
      <c r="B51">
        <v>0.001918</v>
      </c>
      <c r="E51" s="16">
        <f t="shared" si="5"/>
        <v>102</v>
      </c>
      <c r="F51" s="17">
        <f t="shared" si="6"/>
        <v>29.418486853385364</v>
      </c>
      <c r="G51" s="18">
        <f t="shared" si="1"/>
        <v>1</v>
      </c>
      <c r="H51" s="15">
        <f t="shared" si="0"/>
        <v>353021.84224062436</v>
      </c>
      <c r="I51" s="8">
        <f t="shared" si="2"/>
        <v>439362.09746252734</v>
      </c>
      <c r="J51" s="9">
        <f t="shared" si="3"/>
        <v>10325.009290369426</v>
      </c>
      <c r="K51" s="8">
        <f t="shared" si="4"/>
        <v>449687.10675289674</v>
      </c>
      <c r="L51" s="19">
        <f t="shared" si="7"/>
        <v>1</v>
      </c>
      <c r="M51" s="20">
        <f t="shared" si="8"/>
        <v>0.0029418486853385363</v>
      </c>
      <c r="N51" s="21">
        <f t="shared" si="9"/>
        <v>0.4233988372904527</v>
      </c>
      <c r="O51" s="22">
        <f t="shared" si="10"/>
        <v>0.001245575312856783</v>
      </c>
      <c r="P51">
        <v>37</v>
      </c>
      <c r="Q51">
        <v>0.000823</v>
      </c>
      <c r="S51" s="15">
        <f t="shared" si="11"/>
        <v>674.5306601293452</v>
      </c>
      <c r="T51" s="15">
        <f t="shared" si="12"/>
        <v>285.5954972155263</v>
      </c>
    </row>
    <row r="52" spans="1:20" ht="12.75">
      <c r="A52">
        <v>38</v>
      </c>
      <c r="B52">
        <v>0.002068</v>
      </c>
      <c r="E52" s="16">
        <f t="shared" si="5"/>
        <v>103</v>
      </c>
      <c r="F52" s="17">
        <f t="shared" si="6"/>
        <v>17.416008983585815</v>
      </c>
      <c r="G52" s="18">
        <f t="shared" si="1"/>
        <v>1</v>
      </c>
      <c r="H52" s="15">
        <f t="shared" si="0"/>
        <v>208992.1078030298</v>
      </c>
      <c r="I52" s="8">
        <f t="shared" si="2"/>
        <v>240694.99894986695</v>
      </c>
      <c r="J52" s="9">
        <f t="shared" si="3"/>
        <v>5656.332475321891</v>
      </c>
      <c r="K52" s="8">
        <f t="shared" si="4"/>
        <v>246351.33142518884</v>
      </c>
      <c r="L52" s="19">
        <f t="shared" si="7"/>
        <v>1</v>
      </c>
      <c r="M52" s="20">
        <f t="shared" si="8"/>
        <v>0.0017416008983585816</v>
      </c>
      <c r="N52" s="21">
        <f t="shared" si="9"/>
        <v>0.41367741796819996</v>
      </c>
      <c r="O52" s="22">
        <f t="shared" si="10"/>
        <v>0.0007204609627640755</v>
      </c>
      <c r="P52">
        <v>38</v>
      </c>
      <c r="Q52">
        <v>0.000872</v>
      </c>
      <c r="S52" s="15">
        <f t="shared" si="11"/>
        <v>369.52699713778327</v>
      </c>
      <c r="T52" s="15">
        <f t="shared" si="12"/>
        <v>152.8649740455006</v>
      </c>
    </row>
    <row r="53" spans="1:20" ht="12.75">
      <c r="A53">
        <v>39</v>
      </c>
      <c r="B53">
        <v>0.002235</v>
      </c>
      <c r="E53" s="16">
        <f t="shared" si="5"/>
        <v>104</v>
      </c>
      <c r="F53" s="17">
        <f t="shared" si="6"/>
        <v>9.955164895107487</v>
      </c>
      <c r="G53" s="18">
        <f t="shared" si="1"/>
        <v>1</v>
      </c>
      <c r="H53" s="15">
        <f t="shared" si="0"/>
        <v>119461.97874128984</v>
      </c>
      <c r="I53" s="8">
        <f t="shared" si="2"/>
        <v>126889.352683899</v>
      </c>
      <c r="J53" s="9">
        <f t="shared" si="3"/>
        <v>2981.899788071636</v>
      </c>
      <c r="K53" s="8">
        <f t="shared" si="4"/>
        <v>129871.25247197063</v>
      </c>
      <c r="L53" s="19">
        <f t="shared" si="7"/>
        <v>1</v>
      </c>
      <c r="M53" s="20">
        <f t="shared" si="8"/>
        <v>0.0009955164895107487</v>
      </c>
      <c r="N53" s="21">
        <f t="shared" si="9"/>
        <v>0.40417920661279916</v>
      </c>
      <c r="O53" s="22">
        <f t="shared" si="10"/>
        <v>0.0004023670649004134</v>
      </c>
      <c r="P53">
        <v>39</v>
      </c>
      <c r="Q53">
        <v>0.000945</v>
      </c>
      <c r="S53" s="15">
        <f t="shared" si="11"/>
        <v>194.80687870795595</v>
      </c>
      <c r="T53" s="15">
        <f t="shared" si="12"/>
        <v>78.73688967889743</v>
      </c>
    </row>
    <row r="54" spans="1:20" ht="12.75">
      <c r="A54">
        <v>40</v>
      </c>
      <c r="B54">
        <v>0.00242</v>
      </c>
      <c r="E54" s="16">
        <f t="shared" si="5"/>
        <v>105</v>
      </c>
      <c r="F54" s="17">
        <f t="shared" si="6"/>
        <v>5.477232173639187</v>
      </c>
      <c r="G54" s="18">
        <f t="shared" si="1"/>
        <v>1</v>
      </c>
      <c r="H54" s="15">
        <f t="shared" si="0"/>
        <v>65726.78608367025</v>
      </c>
      <c r="I54" s="8">
        <f t="shared" si="2"/>
        <v>64144.46638830038</v>
      </c>
      <c r="J54" s="9">
        <f t="shared" si="3"/>
        <v>1507.3949601250638</v>
      </c>
      <c r="K54" s="8">
        <f t="shared" si="4"/>
        <v>65651.86134842545</v>
      </c>
      <c r="L54" s="19">
        <f t="shared" si="7"/>
        <v>1</v>
      </c>
      <c r="M54" s="20">
        <f t="shared" si="8"/>
        <v>0.0005477232173639188</v>
      </c>
      <c r="N54" s="21">
        <f t="shared" si="9"/>
        <v>0.39489907827337484</v>
      </c>
      <c r="O54" s="22">
        <f t="shared" si="10"/>
        <v>0.00021629539368593889</v>
      </c>
      <c r="P54">
        <v>40</v>
      </c>
      <c r="Q54">
        <v>0.001043</v>
      </c>
      <c r="S54" s="15">
        <f t="shared" si="11"/>
        <v>98.47779202263817</v>
      </c>
      <c r="T54" s="15">
        <f t="shared" si="12"/>
        <v>38.88878930013692</v>
      </c>
    </row>
    <row r="55" spans="1:20" ht="12.75">
      <c r="A55">
        <v>41</v>
      </c>
      <c r="B55">
        <v>0.002629</v>
      </c>
      <c r="E55" s="16">
        <f t="shared" si="5"/>
        <v>106</v>
      </c>
      <c r="F55" s="17">
        <f t="shared" si="6"/>
        <v>2.8903354180293994</v>
      </c>
      <c r="G55" s="18">
        <f t="shared" si="1"/>
        <v>1</v>
      </c>
      <c r="H55" s="15">
        <f t="shared" si="0"/>
        <v>34684.025016352796</v>
      </c>
      <c r="I55" s="8">
        <f t="shared" si="2"/>
        <v>30967.83633207265</v>
      </c>
      <c r="J55" s="9">
        <f t="shared" si="3"/>
        <v>727.7441538037097</v>
      </c>
      <c r="K55" s="8">
        <f t="shared" si="4"/>
        <v>31695.58048587636</v>
      </c>
      <c r="L55" s="19">
        <f t="shared" si="7"/>
        <v>1</v>
      </c>
      <c r="M55" s="20">
        <f t="shared" si="8"/>
        <v>0.00028903354180294</v>
      </c>
      <c r="N55" s="21">
        <f t="shared" si="9"/>
        <v>0.3858320256701268</v>
      </c>
      <c r="O55" s="22">
        <f t="shared" si="10"/>
        <v>0.0001115183969204396</v>
      </c>
      <c r="P55">
        <v>41</v>
      </c>
      <c r="Q55">
        <v>0.001168</v>
      </c>
      <c r="S55" s="15">
        <f t="shared" si="11"/>
        <v>47.54337072881454</v>
      </c>
      <c r="T55" s="15">
        <f t="shared" si="12"/>
        <v>18.343755035484325</v>
      </c>
    </row>
    <row r="56" spans="1:20" ht="12.75">
      <c r="A56">
        <v>42</v>
      </c>
      <c r="B56">
        <v>0.002863</v>
      </c>
      <c r="E56" s="16">
        <f t="shared" si="5"/>
        <v>107</v>
      </c>
      <c r="F56" s="17">
        <f t="shared" si="6"/>
        <v>1.4569747291973498</v>
      </c>
      <c r="G56" s="18">
        <f t="shared" si="1"/>
        <v>1</v>
      </c>
      <c r="H56" s="15">
        <f t="shared" si="0"/>
        <v>17483.6967503682</v>
      </c>
      <c r="I56" s="8">
        <f t="shared" si="2"/>
        <v>14211.88373550816</v>
      </c>
      <c r="J56" s="9">
        <f t="shared" si="3"/>
        <v>333.9792677844428</v>
      </c>
      <c r="K56" s="8">
        <f t="shared" si="4"/>
        <v>14545.863003292603</v>
      </c>
      <c r="L56" s="19">
        <f t="shared" si="7"/>
        <v>1</v>
      </c>
      <c r="M56" s="20">
        <f t="shared" si="8"/>
        <v>0.000145697472919735</v>
      </c>
      <c r="N56" s="21">
        <f t="shared" si="9"/>
        <v>0.3769731564925518</v>
      </c>
      <c r="O56" s="22">
        <f t="shared" si="10"/>
        <v>5.492403625954059E-05</v>
      </c>
      <c r="P56">
        <v>42</v>
      </c>
      <c r="Q56">
        <v>0.001322</v>
      </c>
      <c r="S56" s="15">
        <f t="shared" si="11"/>
        <v>21.818794504938904</v>
      </c>
      <c r="T56" s="15">
        <f t="shared" si="12"/>
        <v>8.225099835389162</v>
      </c>
    </row>
    <row r="57" spans="1:20" ht="12.75">
      <c r="A57">
        <v>43</v>
      </c>
      <c r="B57">
        <v>0.003127</v>
      </c>
      <c r="E57" s="16">
        <f t="shared" si="5"/>
        <v>108</v>
      </c>
      <c r="F57" s="17">
        <f t="shared" si="6"/>
        <v>0.6983119609822686</v>
      </c>
      <c r="G57" s="18">
        <f t="shared" si="1"/>
        <v>1</v>
      </c>
      <c r="H57" s="15">
        <f t="shared" si="0"/>
        <v>8379.743531787222</v>
      </c>
      <c r="I57" s="8">
        <f t="shared" si="2"/>
        <v>6166.119471505381</v>
      </c>
      <c r="J57" s="9">
        <f t="shared" si="3"/>
        <v>144.9038075803769</v>
      </c>
      <c r="K57" s="8">
        <f t="shared" si="4"/>
        <v>6311.023279085757</v>
      </c>
      <c r="L57" s="19">
        <f t="shared" si="7"/>
        <v>1</v>
      </c>
      <c r="M57" s="20">
        <f t="shared" si="8"/>
        <v>6.983119609822687E-05</v>
      </c>
      <c r="N57" s="21">
        <f t="shared" si="9"/>
        <v>0.36831769075969883</v>
      </c>
      <c r="O57" s="22">
        <f t="shared" si="10"/>
        <v>2.572006488988661E-05</v>
      </c>
      <c r="P57">
        <v>43</v>
      </c>
      <c r="Q57">
        <v>0.001505</v>
      </c>
      <c r="S57" s="15">
        <f t="shared" si="11"/>
        <v>9.466534918628636</v>
      </c>
      <c r="T57" s="15">
        <f t="shared" si="12"/>
        <v>3.4866922807253524</v>
      </c>
    </row>
    <row r="58" spans="1:20" ht="12.75">
      <c r="A58">
        <v>44</v>
      </c>
      <c r="B58">
        <v>0.003418</v>
      </c>
      <c r="E58" s="16">
        <f t="shared" si="5"/>
        <v>109</v>
      </c>
      <c r="F58" s="17">
        <f t="shared" si="6"/>
        <v>0.3165119912510962</v>
      </c>
      <c r="G58" s="18">
        <f t="shared" si="1"/>
        <v>1</v>
      </c>
      <c r="H58" s="15">
        <f t="shared" si="0"/>
        <v>3798.143895013154</v>
      </c>
      <c r="I58" s="8">
        <f t="shared" si="2"/>
        <v>2512.879384072603</v>
      </c>
      <c r="J58" s="9">
        <f t="shared" si="3"/>
        <v>59.05266552570636</v>
      </c>
      <c r="K58" s="8">
        <f t="shared" si="4"/>
        <v>2571.9320495983093</v>
      </c>
      <c r="L58" s="19">
        <f t="shared" si="7"/>
        <v>1</v>
      </c>
      <c r="M58" s="20">
        <f t="shared" si="8"/>
        <v>3.165119912510962E-05</v>
      </c>
      <c r="N58" s="21">
        <f t="shared" si="9"/>
        <v>0.3598609582410345</v>
      </c>
      <c r="O58" s="22">
        <f t="shared" si="10"/>
        <v>1.139003084663974E-05</v>
      </c>
      <c r="P58">
        <v>44</v>
      </c>
      <c r="Q58">
        <v>0.001715</v>
      </c>
      <c r="S58" s="15">
        <f t="shared" si="11"/>
        <v>3.857898074397464</v>
      </c>
      <c r="T58" s="15">
        <f t="shared" si="12"/>
        <v>1.388306897848913</v>
      </c>
    </row>
    <row r="59" spans="1:20" ht="12.75">
      <c r="A59">
        <v>45</v>
      </c>
      <c r="B59">
        <v>0.003732</v>
      </c>
      <c r="E59" s="16">
        <f t="shared" si="5"/>
        <v>110</v>
      </c>
      <c r="F59" s="17">
        <f t="shared" si="6"/>
        <v>0.13480752126570186</v>
      </c>
      <c r="G59" s="18">
        <f t="shared" si="1"/>
        <v>1</v>
      </c>
      <c r="H59" s="15">
        <f t="shared" si="0"/>
        <v>1617.6902551884223</v>
      </c>
      <c r="I59" s="8">
        <f t="shared" si="2"/>
        <v>954.241794409887</v>
      </c>
      <c r="J59" s="9">
        <f t="shared" si="3"/>
        <v>22.42468216863242</v>
      </c>
      <c r="K59" s="8">
        <f t="shared" si="4"/>
        <v>976.6664765785195</v>
      </c>
      <c r="L59" s="19">
        <f t="shared" si="7"/>
        <v>1</v>
      </c>
      <c r="M59" s="20">
        <f t="shared" si="8"/>
        <v>1.3480752126570189E-05</v>
      </c>
      <c r="N59" s="21">
        <f t="shared" si="9"/>
        <v>0.3515983959365261</v>
      </c>
      <c r="O59" s="22">
        <f t="shared" si="10"/>
        <v>4.7398108237199915E-06</v>
      </c>
      <c r="P59">
        <v>45</v>
      </c>
      <c r="Q59">
        <v>0.001948</v>
      </c>
      <c r="S59" s="15">
        <f t="shared" si="11"/>
        <v>1.4649997148677791</v>
      </c>
      <c r="T59" s="15">
        <f t="shared" si="12"/>
        <v>0.5150915497949793</v>
      </c>
    </row>
    <row r="60" spans="1:20" ht="12.75">
      <c r="A60">
        <v>46</v>
      </c>
      <c r="B60">
        <v>0.004067</v>
      </c>
      <c r="E60" s="16">
        <f t="shared" si="5"/>
        <v>111</v>
      </c>
      <c r="F60" s="17">
        <f t="shared" si="6"/>
        <v>0.05354716513699197</v>
      </c>
      <c r="G60" s="18">
        <f t="shared" si="1"/>
        <v>1</v>
      </c>
      <c r="H60" s="15">
        <f t="shared" si="0"/>
        <v>642.5659816439036</v>
      </c>
      <c r="I60" s="8">
        <f t="shared" si="2"/>
        <v>334.1004949346159</v>
      </c>
      <c r="J60" s="9">
        <f t="shared" si="3"/>
        <v>7.851361630963499</v>
      </c>
      <c r="K60" s="8">
        <f t="shared" si="4"/>
        <v>341.95185656557936</v>
      </c>
      <c r="L60" s="19">
        <f t="shared" si="7"/>
        <v>1</v>
      </c>
      <c r="M60" s="20">
        <f t="shared" si="8"/>
        <v>5.3547165136991976E-06</v>
      </c>
      <c r="N60" s="21">
        <f t="shared" si="9"/>
        <v>0.34352554561458337</v>
      </c>
      <c r="O60" s="22">
        <f t="shared" si="10"/>
        <v>1.8394819119799365E-06</v>
      </c>
      <c r="P60">
        <v>46</v>
      </c>
      <c r="Q60">
        <v>0.002198</v>
      </c>
      <c r="S60" s="15">
        <f t="shared" si="11"/>
        <v>0.5129277848483691</v>
      </c>
      <c r="T60" s="15">
        <f t="shared" si="12"/>
        <v>0.17620379715091564</v>
      </c>
    </row>
    <row r="61" spans="1:20" ht="12.75">
      <c r="A61">
        <v>47</v>
      </c>
      <c r="B61">
        <v>0.004424</v>
      </c>
      <c r="E61" s="16">
        <f t="shared" si="5"/>
        <v>112</v>
      </c>
      <c r="F61" s="17">
        <f t="shared" si="6"/>
        <v>0.019655665001165914</v>
      </c>
      <c r="G61" s="18">
        <f t="shared" si="1"/>
        <v>1</v>
      </c>
      <c r="H61" s="15">
        <f t="shared" si="0"/>
        <v>235.86798001399097</v>
      </c>
      <c r="I61" s="8">
        <f t="shared" si="2"/>
        <v>106.08387655158839</v>
      </c>
      <c r="J61" s="9">
        <f t="shared" si="3"/>
        <v>2.492971098962335</v>
      </c>
      <c r="K61" s="8">
        <f t="shared" si="4"/>
        <v>108.57684765055072</v>
      </c>
      <c r="L61" s="19">
        <f t="shared" si="7"/>
        <v>1</v>
      </c>
      <c r="M61" s="20">
        <f t="shared" si="8"/>
        <v>1.9655665001165914E-06</v>
      </c>
      <c r="N61" s="21">
        <f t="shared" si="9"/>
        <v>0.3356380514065299</v>
      </c>
      <c r="O61" s="22">
        <f t="shared" si="10"/>
        <v>6.597189100090856E-07</v>
      </c>
      <c r="P61">
        <v>47</v>
      </c>
      <c r="Q61">
        <v>0.002463</v>
      </c>
      <c r="S61" s="15">
        <f t="shared" si="11"/>
        <v>0.16286527147582608</v>
      </c>
      <c r="T61" s="15">
        <f t="shared" si="12"/>
        <v>0.054663782359941765</v>
      </c>
    </row>
    <row r="62" spans="1:20" ht="12.75">
      <c r="A62">
        <v>48</v>
      </c>
      <c r="B62">
        <v>0.004805</v>
      </c>
      <c r="E62" s="16">
        <f t="shared" si="5"/>
        <v>113</v>
      </c>
      <c r="F62" s="17">
        <f t="shared" si="6"/>
        <v>0.006593021088681078</v>
      </c>
      <c r="G62" s="18">
        <f t="shared" si="1"/>
        <v>1</v>
      </c>
      <c r="H62" s="15">
        <f t="shared" si="0"/>
        <v>79.11625306417294</v>
      </c>
      <c r="I62" s="8">
        <f t="shared" si="2"/>
        <v>29.46059458637778</v>
      </c>
      <c r="J62" s="9">
        <f t="shared" si="3"/>
        <v>0.6923239727798801</v>
      </c>
      <c r="K62" s="8">
        <f t="shared" si="4"/>
        <v>30.152918559157662</v>
      </c>
      <c r="L62" s="19">
        <f t="shared" si="7"/>
        <v>1</v>
      </c>
      <c r="M62" s="20">
        <f t="shared" si="8"/>
        <v>6.593021088681078E-07</v>
      </c>
      <c r="N62" s="21">
        <f t="shared" si="9"/>
        <v>0.3279316574563067</v>
      </c>
      <c r="O62" s="22">
        <f t="shared" si="10"/>
        <v>2.1620603332555694E-07</v>
      </c>
      <c r="P62">
        <v>48</v>
      </c>
      <c r="Q62">
        <v>0.00274</v>
      </c>
      <c r="S62" s="15">
        <f t="shared" si="11"/>
        <v>0.04522937783873649</v>
      </c>
      <c r="T62" s="15">
        <f t="shared" si="12"/>
        <v>0.014832144840374404</v>
      </c>
    </row>
    <row r="63" spans="1:20" ht="12.75">
      <c r="A63">
        <v>49</v>
      </c>
      <c r="B63">
        <v>0.005208</v>
      </c>
      <c r="E63" s="16">
        <f t="shared" si="5"/>
        <v>114</v>
      </c>
      <c r="F63" s="17">
        <f t="shared" si="6"/>
        <v>0.0019923911939361562</v>
      </c>
      <c r="G63" s="18">
        <f t="shared" si="1"/>
        <v>1</v>
      </c>
      <c r="H63" s="15">
        <f t="shared" si="0"/>
        <v>23.908694327233874</v>
      </c>
      <c r="I63" s="8">
        <f t="shared" si="2"/>
        <v>6.244224231923788</v>
      </c>
      <c r="J63" s="9">
        <f t="shared" si="3"/>
        <v>0.1467392694502095</v>
      </c>
      <c r="K63" s="8">
        <f t="shared" si="4"/>
        <v>6.390963501373998</v>
      </c>
      <c r="L63" s="19">
        <f t="shared" si="7"/>
        <v>1</v>
      </c>
      <c r="M63" s="20">
        <f t="shared" si="8"/>
        <v>1.9923911939361559E-07</v>
      </c>
      <c r="N63" s="21">
        <f t="shared" si="9"/>
        <v>0.3204022056241394</v>
      </c>
      <c r="O63" s="22">
        <f t="shared" si="10"/>
        <v>6.383665330032569E-08</v>
      </c>
      <c r="P63">
        <v>49</v>
      </c>
      <c r="Q63">
        <v>0.003028</v>
      </c>
      <c r="S63" s="15">
        <f t="shared" si="11"/>
        <v>0.009586445252060996</v>
      </c>
      <c r="T63" s="15">
        <f t="shared" si="12"/>
        <v>0.0030715182028554023</v>
      </c>
    </row>
    <row r="64" spans="1:20" ht="12.75">
      <c r="A64">
        <v>50</v>
      </c>
      <c r="B64">
        <v>0.005657</v>
      </c>
      <c r="E64" s="16">
        <f t="shared" si="5"/>
        <v>115</v>
      </c>
      <c r="F64" s="17">
        <f t="shared" si="6"/>
        <v>0.000532580112877492</v>
      </c>
      <c r="G64" s="18">
        <f t="shared" si="1"/>
        <v>1</v>
      </c>
      <c r="H64" s="15">
        <f t="shared" si="0"/>
        <v>6.390961354529904</v>
      </c>
      <c r="I64" s="8">
        <f t="shared" si="2"/>
        <v>2.1468440936089905E-06</v>
      </c>
      <c r="J64" s="9">
        <f t="shared" si="3"/>
        <v>5.045083619981144E-08</v>
      </c>
      <c r="K64" s="8">
        <f t="shared" si="4"/>
        <v>2.197294929808802E-06</v>
      </c>
      <c r="L64" s="19">
        <f t="shared" si="7"/>
        <v>1</v>
      </c>
      <c r="M64" s="20">
        <f t="shared" si="8"/>
        <v>5.3258011287749195E-08</v>
      </c>
      <c r="N64" s="21">
        <f t="shared" si="9"/>
        <v>0.3130456332429305</v>
      </c>
      <c r="O64" s="22">
        <f t="shared" si="10"/>
        <v>1.6672187868832586E-08</v>
      </c>
      <c r="P64">
        <v>50</v>
      </c>
      <c r="Q64">
        <v>0.00333</v>
      </c>
      <c r="S64" s="15">
        <f t="shared" si="11"/>
        <v>3.295942394713203E-09</v>
      </c>
      <c r="T64" s="15">
        <f t="shared" si="12"/>
        <v>1.0317803740852154E-09</v>
      </c>
    </row>
    <row r="65" spans="1:20" ht="12.75">
      <c r="A65">
        <v>51</v>
      </c>
      <c r="B65">
        <v>0.006134</v>
      </c>
      <c r="E65" s="16">
        <f t="shared" si="5"/>
      </c>
      <c r="F65" s="17">
        <f aca="true" t="shared" si="13" ref="F65:F128">IF(E65="","",(1-VLOOKUP(E65,$A$14:$B$129,2,FALSE))*F64)</f>
      </c>
      <c r="G65" s="18">
        <f t="shared" si="1"/>
      </c>
      <c r="I65" s="8">
        <f t="shared" si="2"/>
      </c>
      <c r="J65" s="9">
        <f t="shared" si="3"/>
      </c>
      <c r="K65" s="8">
        <f t="shared" si="4"/>
      </c>
      <c r="L65" s="19">
        <f t="shared" si="7"/>
      </c>
      <c r="M65" s="20">
        <f t="shared" si="8"/>
      </c>
      <c r="N65" s="21">
        <f t="shared" si="9"/>
      </c>
      <c r="O65" s="22">
        <f t="shared" si="10"/>
      </c>
      <c r="P65">
        <v>51</v>
      </c>
      <c r="Q65">
        <v>0.003647</v>
      </c>
      <c r="S65" s="15">
        <f t="shared" si="11"/>
        <v>0</v>
      </c>
      <c r="T65" s="15">
        <f t="shared" si="12"/>
        <v>0</v>
      </c>
    </row>
    <row r="66" spans="1:20" ht="12.75">
      <c r="A66">
        <v>52</v>
      </c>
      <c r="B66">
        <v>0.006595</v>
      </c>
      <c r="E66" s="16">
        <f t="shared" si="5"/>
      </c>
      <c r="F66" s="17">
        <f t="shared" si="13"/>
      </c>
      <c r="G66" s="18">
        <f t="shared" si="1"/>
      </c>
      <c r="I66" s="8">
        <f t="shared" si="2"/>
      </c>
      <c r="J66" s="9">
        <f t="shared" si="3"/>
      </c>
      <c r="K66" s="8">
        <f t="shared" si="4"/>
      </c>
      <c r="L66" s="19">
        <f t="shared" si="7"/>
      </c>
      <c r="M66" s="20">
        <f t="shared" si="8"/>
      </c>
      <c r="N66" s="21">
        <f t="shared" si="9"/>
      </c>
      <c r="O66" s="22">
        <f t="shared" si="10"/>
      </c>
      <c r="P66">
        <v>52</v>
      </c>
      <c r="Q66">
        <v>0.00398</v>
      </c>
      <c r="S66" s="15">
        <f t="shared" si="11"/>
        <v>0</v>
      </c>
      <c r="T66" s="15">
        <f t="shared" si="12"/>
        <v>0</v>
      </c>
    </row>
    <row r="67" spans="1:20" ht="12.75">
      <c r="A67">
        <v>53</v>
      </c>
      <c r="B67">
        <v>0.007027</v>
      </c>
      <c r="E67" s="16">
        <f t="shared" si="5"/>
      </c>
      <c r="F67" s="17">
        <f t="shared" si="13"/>
      </c>
      <c r="G67" s="18">
        <f t="shared" si="1"/>
      </c>
      <c r="I67" s="8">
        <f t="shared" si="2"/>
      </c>
      <c r="J67" s="9">
        <f t="shared" si="3"/>
      </c>
      <c r="K67" s="8">
        <f t="shared" si="4"/>
      </c>
      <c r="L67" s="19">
        <f t="shared" si="7"/>
      </c>
      <c r="M67" s="20">
        <f t="shared" si="8"/>
      </c>
      <c r="N67" s="21">
        <f t="shared" si="9"/>
      </c>
      <c r="O67" s="22">
        <f t="shared" si="10"/>
      </c>
      <c r="P67">
        <v>53</v>
      </c>
      <c r="Q67">
        <v>0.004331</v>
      </c>
      <c r="S67" s="15">
        <f t="shared" si="11"/>
        <v>0</v>
      </c>
      <c r="T67" s="15">
        <f t="shared" si="12"/>
        <v>0</v>
      </c>
    </row>
    <row r="68" spans="1:20" ht="12.75">
      <c r="A68">
        <v>54</v>
      </c>
      <c r="B68">
        <v>0.007457</v>
      </c>
      <c r="E68" s="16">
        <f t="shared" si="5"/>
      </c>
      <c r="F68" s="17">
        <f t="shared" si="13"/>
      </c>
      <c r="G68" s="18">
        <f t="shared" si="1"/>
      </c>
      <c r="I68" s="8">
        <f t="shared" si="2"/>
      </c>
      <c r="J68" s="9">
        <f t="shared" si="3"/>
      </c>
      <c r="K68" s="8">
        <f t="shared" si="4"/>
      </c>
      <c r="L68" s="19">
        <f t="shared" si="7"/>
      </c>
      <c r="M68" s="20">
        <f t="shared" si="8"/>
      </c>
      <c r="N68" s="21">
        <f t="shared" si="9"/>
      </c>
      <c r="O68" s="22">
        <f t="shared" si="10"/>
      </c>
      <c r="P68">
        <v>54</v>
      </c>
      <c r="Q68">
        <v>0.004698</v>
      </c>
      <c r="S68" s="15">
        <f t="shared" si="11"/>
        <v>0</v>
      </c>
      <c r="T68" s="15">
        <f t="shared" si="12"/>
        <v>0</v>
      </c>
    </row>
    <row r="69" spans="1:20" ht="12.75">
      <c r="A69">
        <v>55</v>
      </c>
      <c r="B69">
        <v>0.007921</v>
      </c>
      <c r="E69" s="16">
        <f t="shared" si="5"/>
      </c>
      <c r="F69" s="17">
        <f t="shared" si="13"/>
      </c>
      <c r="G69" s="18">
        <f t="shared" si="1"/>
      </c>
      <c r="I69" s="8">
        <f t="shared" si="2"/>
      </c>
      <c r="J69" s="9">
        <f t="shared" si="3"/>
      </c>
      <c r="K69" s="8">
        <f t="shared" si="4"/>
      </c>
      <c r="L69" s="19">
        <f t="shared" si="7"/>
      </c>
      <c r="M69" s="20">
        <f t="shared" si="8"/>
      </c>
      <c r="N69" s="21">
        <f t="shared" si="9"/>
      </c>
      <c r="O69" s="22">
        <f t="shared" si="10"/>
      </c>
      <c r="P69">
        <v>55</v>
      </c>
      <c r="Q69">
        <v>0.005077</v>
      </c>
      <c r="S69" s="15">
        <f t="shared" si="11"/>
        <v>0</v>
      </c>
      <c r="T69" s="15">
        <f t="shared" si="12"/>
        <v>0</v>
      </c>
    </row>
    <row r="70" spans="1:20" ht="12.75">
      <c r="A70">
        <v>56</v>
      </c>
      <c r="B70">
        <v>0.008467</v>
      </c>
      <c r="E70" s="16">
        <f t="shared" si="5"/>
      </c>
      <c r="F70" s="17">
        <f t="shared" si="13"/>
      </c>
      <c r="G70" s="18">
        <f t="shared" si="1"/>
      </c>
      <c r="I70" s="8">
        <f t="shared" si="2"/>
      </c>
      <c r="J70" s="9">
        <f t="shared" si="3"/>
      </c>
      <c r="K70" s="8">
        <f t="shared" si="4"/>
      </c>
      <c r="L70" s="19">
        <f t="shared" si="7"/>
      </c>
      <c r="M70" s="20">
        <f t="shared" si="8"/>
      </c>
      <c r="N70" s="21">
        <f t="shared" si="9"/>
      </c>
      <c r="O70" s="22">
        <f t="shared" si="10"/>
      </c>
      <c r="P70">
        <v>56</v>
      </c>
      <c r="Q70">
        <v>0.005465</v>
      </c>
      <c r="S70" s="15">
        <f t="shared" si="11"/>
        <v>0</v>
      </c>
      <c r="T70" s="15">
        <f t="shared" si="12"/>
        <v>0</v>
      </c>
    </row>
    <row r="71" spans="1:20" ht="12.75">
      <c r="A71">
        <v>57</v>
      </c>
      <c r="B71">
        <v>0.009121</v>
      </c>
      <c r="E71" s="16">
        <f t="shared" si="5"/>
      </c>
      <c r="F71" s="17">
        <f t="shared" si="13"/>
      </c>
      <c r="G71" s="18">
        <f t="shared" si="1"/>
      </c>
      <c r="I71" s="8">
        <f t="shared" si="2"/>
      </c>
      <c r="J71" s="9">
        <f t="shared" si="3"/>
      </c>
      <c r="K71" s="8">
        <f t="shared" si="4"/>
      </c>
      <c r="L71" s="19">
        <f t="shared" si="7"/>
      </c>
      <c r="M71" s="20">
        <f t="shared" si="8"/>
      </c>
      <c r="N71" s="21">
        <f t="shared" si="9"/>
      </c>
      <c r="O71" s="22">
        <f t="shared" si="10"/>
      </c>
      <c r="P71">
        <v>57</v>
      </c>
      <c r="Q71">
        <v>0.005861</v>
      </c>
      <c r="S71" s="15">
        <f t="shared" si="11"/>
        <v>0</v>
      </c>
      <c r="T71" s="15">
        <f t="shared" si="12"/>
        <v>0</v>
      </c>
    </row>
    <row r="72" spans="1:20" ht="12.75">
      <c r="A72">
        <v>58</v>
      </c>
      <c r="B72">
        <v>0.009912</v>
      </c>
      <c r="E72" s="16">
        <f t="shared" si="5"/>
      </c>
      <c r="F72" s="17">
        <f t="shared" si="13"/>
      </c>
      <c r="G72" s="18">
        <f t="shared" si="1"/>
      </c>
      <c r="I72" s="8">
        <f t="shared" si="2"/>
      </c>
      <c r="J72" s="9">
        <f t="shared" si="3"/>
      </c>
      <c r="K72" s="8">
        <f t="shared" si="4"/>
      </c>
      <c r="L72" s="19">
        <f t="shared" si="7"/>
      </c>
      <c r="M72" s="20">
        <f t="shared" si="8"/>
      </c>
      <c r="N72" s="21">
        <f t="shared" si="9"/>
      </c>
      <c r="O72" s="22">
        <f t="shared" si="10"/>
      </c>
      <c r="P72">
        <v>58</v>
      </c>
      <c r="Q72">
        <v>0.006265</v>
      </c>
      <c r="S72" s="15">
        <f t="shared" si="11"/>
        <v>0</v>
      </c>
      <c r="T72" s="15">
        <f t="shared" si="12"/>
        <v>0</v>
      </c>
    </row>
    <row r="73" spans="1:20" ht="12.75">
      <c r="A73">
        <v>59</v>
      </c>
      <c r="B73">
        <v>0.010827</v>
      </c>
      <c r="E73" s="16">
        <f t="shared" si="5"/>
      </c>
      <c r="F73" s="17">
        <f t="shared" si="13"/>
      </c>
      <c r="G73" s="18">
        <f t="shared" si="1"/>
      </c>
      <c r="I73" s="8">
        <f t="shared" si="2"/>
      </c>
      <c r="J73" s="9">
        <f t="shared" si="3"/>
      </c>
      <c r="K73" s="8">
        <f t="shared" si="4"/>
      </c>
      <c r="L73" s="19">
        <f t="shared" si="7"/>
      </c>
      <c r="M73" s="20">
        <f t="shared" si="8"/>
      </c>
      <c r="N73" s="21">
        <f t="shared" si="9"/>
      </c>
      <c r="O73" s="22">
        <f t="shared" si="10"/>
      </c>
      <c r="P73">
        <v>59</v>
      </c>
      <c r="Q73">
        <v>0.006694</v>
      </c>
      <c r="S73" s="15">
        <f t="shared" si="11"/>
        <v>0</v>
      </c>
      <c r="T73" s="15">
        <f t="shared" si="12"/>
        <v>0</v>
      </c>
    </row>
    <row r="74" spans="1:20" ht="12.75">
      <c r="A74">
        <v>60</v>
      </c>
      <c r="B74">
        <v>0.011858</v>
      </c>
      <c r="E74" s="16">
        <f t="shared" si="5"/>
      </c>
      <c r="F74" s="17">
        <f t="shared" si="13"/>
      </c>
      <c r="G74" s="18">
        <f t="shared" si="1"/>
      </c>
      <c r="I74" s="8">
        <f t="shared" si="2"/>
      </c>
      <c r="J74" s="9">
        <f t="shared" si="3"/>
      </c>
      <c r="K74" s="8">
        <f t="shared" si="4"/>
      </c>
      <c r="L74" s="19">
        <f t="shared" si="7"/>
      </c>
      <c r="M74" s="20">
        <f t="shared" si="8"/>
      </c>
      <c r="N74" s="21">
        <f t="shared" si="9"/>
      </c>
      <c r="O74" s="22">
        <f t="shared" si="10"/>
      </c>
      <c r="P74">
        <v>60</v>
      </c>
      <c r="Q74">
        <v>0.00717</v>
      </c>
      <c r="S74" s="15">
        <f t="shared" si="11"/>
        <v>0</v>
      </c>
      <c r="T74" s="15">
        <f t="shared" si="12"/>
        <v>0</v>
      </c>
    </row>
    <row r="75" spans="1:20" ht="12.75">
      <c r="A75">
        <v>61</v>
      </c>
      <c r="B75">
        <v>0.012966</v>
      </c>
      <c r="E75" s="16">
        <f>IF(E74&lt;MAX($A$14:$A$129),E74+1,"")</f>
      </c>
      <c r="F75" s="17">
        <f t="shared" si="13"/>
      </c>
      <c r="G75" s="18">
        <f t="shared" si="1"/>
      </c>
      <c r="I75" s="8">
        <f t="shared" si="2"/>
      </c>
      <c r="J75" s="9">
        <f t="shared" si="3"/>
      </c>
      <c r="K75" s="8">
        <f t="shared" si="4"/>
      </c>
      <c r="L75" s="19">
        <f t="shared" si="7"/>
      </c>
      <c r="M75" s="20">
        <f t="shared" si="8"/>
      </c>
      <c r="N75" s="21">
        <f t="shared" si="9"/>
      </c>
      <c r="O75" s="22">
        <f t="shared" si="10"/>
      </c>
      <c r="P75">
        <v>61</v>
      </c>
      <c r="Q75">
        <v>0.007714</v>
      </c>
      <c r="S75" s="15">
        <f t="shared" si="11"/>
        <v>0</v>
      </c>
      <c r="T75" s="15">
        <f t="shared" si="12"/>
        <v>0</v>
      </c>
    </row>
    <row r="76" spans="1:20" ht="12.75">
      <c r="A76">
        <v>62</v>
      </c>
      <c r="B76">
        <v>0.014123</v>
      </c>
      <c r="E76" s="16">
        <f t="shared" si="5"/>
      </c>
      <c r="F76" s="17">
        <f t="shared" si="13"/>
      </c>
      <c r="G76" s="18">
        <f t="shared" si="1"/>
      </c>
      <c r="I76" s="8">
        <f t="shared" si="2"/>
      </c>
      <c r="J76" s="9">
        <f t="shared" si="3"/>
      </c>
      <c r="K76" s="8">
        <f t="shared" si="4"/>
      </c>
      <c r="L76" s="19">
        <f t="shared" si="7"/>
      </c>
      <c r="M76" s="20">
        <f t="shared" si="8"/>
      </c>
      <c r="N76" s="21">
        <f t="shared" si="9"/>
      </c>
      <c r="O76" s="22">
        <f t="shared" si="10"/>
      </c>
      <c r="P76">
        <v>62</v>
      </c>
      <c r="Q76">
        <v>0.008348</v>
      </c>
      <c r="S76" s="15">
        <f t="shared" si="11"/>
        <v>0</v>
      </c>
      <c r="T76" s="15">
        <f t="shared" si="12"/>
        <v>0</v>
      </c>
    </row>
    <row r="77" spans="1:20" ht="12.75">
      <c r="A77">
        <v>63</v>
      </c>
      <c r="B77">
        <v>0.015312</v>
      </c>
      <c r="E77" s="16">
        <f t="shared" si="5"/>
      </c>
      <c r="F77" s="17">
        <f t="shared" si="13"/>
      </c>
      <c r="G77" s="18">
        <f t="shared" si="1"/>
      </c>
      <c r="I77" s="8">
        <f t="shared" si="2"/>
      </c>
      <c r="J77" s="9">
        <f t="shared" si="3"/>
      </c>
      <c r="K77" s="8">
        <f t="shared" si="4"/>
      </c>
      <c r="L77" s="19">
        <f t="shared" si="7"/>
      </c>
      <c r="M77" s="20">
        <f t="shared" si="8"/>
      </c>
      <c r="N77" s="21">
        <f t="shared" si="9"/>
      </c>
      <c r="O77" s="22">
        <f t="shared" si="10"/>
      </c>
      <c r="P77">
        <v>63</v>
      </c>
      <c r="Q77">
        <v>0.009093</v>
      </c>
      <c r="S77" s="15">
        <f t="shared" si="11"/>
        <v>0</v>
      </c>
      <c r="T77" s="15">
        <f t="shared" si="12"/>
        <v>0</v>
      </c>
    </row>
    <row r="78" spans="1:20" ht="12.75">
      <c r="A78">
        <v>64</v>
      </c>
      <c r="B78">
        <v>0.016567</v>
      </c>
      <c r="E78" s="16">
        <f t="shared" si="5"/>
      </c>
      <c r="F78" s="17">
        <f t="shared" si="13"/>
      </c>
      <c r="G78" s="18">
        <f t="shared" si="1"/>
      </c>
      <c r="I78" s="8">
        <f t="shared" si="2"/>
      </c>
      <c r="J78" s="9">
        <f t="shared" si="3"/>
      </c>
      <c r="K78" s="8">
        <f t="shared" si="4"/>
      </c>
      <c r="L78" s="19">
        <f t="shared" si="7"/>
      </c>
      <c r="M78" s="20">
        <f t="shared" si="8"/>
      </c>
      <c r="N78" s="21">
        <f t="shared" si="9"/>
      </c>
      <c r="O78" s="22">
        <f t="shared" si="10"/>
      </c>
      <c r="P78">
        <v>64</v>
      </c>
      <c r="Q78">
        <v>0.009968</v>
      </c>
      <c r="S78" s="15">
        <f t="shared" si="11"/>
        <v>0</v>
      </c>
      <c r="T78" s="15">
        <f t="shared" si="12"/>
        <v>0</v>
      </c>
    </row>
    <row r="79" spans="1:20" ht="12.75">
      <c r="A79">
        <v>65</v>
      </c>
      <c r="B79">
        <v>0.017976</v>
      </c>
      <c r="E79" s="16">
        <f t="shared" si="5"/>
      </c>
      <c r="F79" s="17">
        <f t="shared" si="13"/>
      </c>
      <c r="G79" s="18">
        <f aca="true" t="shared" si="14" ref="G79:G129">IF(E79="","",(1+$F$7)^(E79-$A$5))</f>
      </c>
      <c r="I79" s="8">
        <f aca="true" t="shared" si="15" ref="I79:I129">IF(E79="","",K78-H79)</f>
      </c>
      <c r="J79" s="9">
        <f aca="true" t="shared" si="16" ref="J79:J129">IF(E79="","",I79*((1+$A$7)*(1+$F$7)-1))</f>
      </c>
      <c r="K79" s="8">
        <f aca="true" t="shared" si="17" ref="K79:K129">IF(E79="","",I79+J79)</f>
      </c>
      <c r="L79" s="19">
        <f t="shared" si="7"/>
      </c>
      <c r="M79" s="20">
        <f t="shared" si="8"/>
      </c>
      <c r="N79" s="21">
        <f t="shared" si="9"/>
      </c>
      <c r="O79" s="22">
        <f t="shared" si="10"/>
      </c>
      <c r="P79">
        <v>65</v>
      </c>
      <c r="Q79">
        <v>0.010993</v>
      </c>
      <c r="S79" s="15">
        <f t="shared" si="11"/>
        <v>0</v>
      </c>
      <c r="T79" s="15">
        <f t="shared" si="12"/>
        <v>0</v>
      </c>
    </row>
    <row r="80" spans="1:20" ht="12.75">
      <c r="A80">
        <v>66</v>
      </c>
      <c r="B80">
        <v>0.019564</v>
      </c>
      <c r="E80" s="16">
        <f aca="true" t="shared" si="18" ref="E80:E129">IF(E79&lt;MAX($A$14:$A$129),E79+1,"")</f>
      </c>
      <c r="F80" s="17">
        <f t="shared" si="13"/>
      </c>
      <c r="G80" s="18">
        <f t="shared" si="14"/>
      </c>
      <c r="I80" s="8">
        <f t="shared" si="15"/>
      </c>
      <c r="J80" s="9">
        <f t="shared" si="16"/>
      </c>
      <c r="K80" s="8">
        <f t="shared" si="17"/>
      </c>
      <c r="L80" s="19">
        <f aca="true" t="shared" si="19" ref="L80:L129">IF(E80="","",L79*(1+$F$7))</f>
      </c>
      <c r="M80" s="20">
        <f aca="true" t="shared" si="20" ref="M80:M129">IF(E80="","",(1-VLOOKUP(E79,$A$14:$B$129,2,FALSE))*M79)</f>
      </c>
      <c r="N80" s="21">
        <f aca="true" t="shared" si="21" ref="N80:N129">IF(E80="","",N79/((1+$A$7)*(1+$F$7)))</f>
      </c>
      <c r="O80" s="22">
        <f aca="true" t="shared" si="22" ref="O80:O129">IF(E80="","",L80*M80*N80)</f>
      </c>
      <c r="P80">
        <v>66</v>
      </c>
      <c r="Q80">
        <v>0.012188</v>
      </c>
      <c r="S80" s="15">
        <f aca="true" t="shared" si="23" ref="S80:S129">IF(K80="",0,K80*$S$10)</f>
        <v>0</v>
      </c>
      <c r="T80" s="15">
        <f aca="true" t="shared" si="24" ref="T80:T129">IF(K80="",0,S80*N80)</f>
        <v>0</v>
      </c>
    </row>
    <row r="81" spans="1:20" ht="12.75">
      <c r="A81">
        <v>67</v>
      </c>
      <c r="B81">
        <v>0.021291</v>
      </c>
      <c r="E81" s="16">
        <f t="shared" si="18"/>
      </c>
      <c r="F81" s="17">
        <f t="shared" si="13"/>
      </c>
      <c r="G81" s="18">
        <f t="shared" si="14"/>
      </c>
      <c r="I81" s="8">
        <f t="shared" si="15"/>
      </c>
      <c r="J81" s="9">
        <f t="shared" si="16"/>
      </c>
      <c r="K81" s="8">
        <f t="shared" si="17"/>
      </c>
      <c r="L81" s="19">
        <f t="shared" si="19"/>
      </c>
      <c r="M81" s="20">
        <f t="shared" si="20"/>
      </c>
      <c r="N81" s="21">
        <f t="shared" si="21"/>
      </c>
      <c r="O81" s="22">
        <f t="shared" si="22"/>
      </c>
      <c r="P81">
        <v>67</v>
      </c>
      <c r="Q81">
        <v>0.013572</v>
      </c>
      <c r="S81" s="15">
        <f t="shared" si="23"/>
        <v>0</v>
      </c>
      <c r="T81" s="15">
        <f t="shared" si="24"/>
        <v>0</v>
      </c>
    </row>
    <row r="82" spans="1:20" ht="12.75">
      <c r="A82">
        <v>68</v>
      </c>
      <c r="B82">
        <v>0.023162</v>
      </c>
      <c r="E82" s="16">
        <f t="shared" si="18"/>
      </c>
      <c r="F82" s="17">
        <f t="shared" si="13"/>
      </c>
      <c r="G82" s="18">
        <f t="shared" si="14"/>
      </c>
      <c r="I82" s="8">
        <f t="shared" si="15"/>
      </c>
      <c r="J82" s="9">
        <f t="shared" si="16"/>
      </c>
      <c r="K82" s="8">
        <f t="shared" si="17"/>
      </c>
      <c r="L82" s="19">
        <f t="shared" si="19"/>
      </c>
      <c r="M82" s="20">
        <f t="shared" si="20"/>
      </c>
      <c r="N82" s="21">
        <f t="shared" si="21"/>
      </c>
      <c r="O82" s="22">
        <f t="shared" si="22"/>
      </c>
      <c r="P82">
        <v>68</v>
      </c>
      <c r="Q82">
        <v>0.01516</v>
      </c>
      <c r="S82" s="15">
        <f t="shared" si="23"/>
        <v>0</v>
      </c>
      <c r="T82" s="15">
        <f t="shared" si="24"/>
        <v>0</v>
      </c>
    </row>
    <row r="83" spans="1:20" ht="12.75">
      <c r="A83">
        <v>69</v>
      </c>
      <c r="B83">
        <v>0.025217</v>
      </c>
      <c r="E83" s="16">
        <f t="shared" si="18"/>
      </c>
      <c r="F83" s="17">
        <f t="shared" si="13"/>
      </c>
      <c r="G83" s="18">
        <f t="shared" si="14"/>
      </c>
      <c r="I83" s="8">
        <f t="shared" si="15"/>
      </c>
      <c r="J83" s="9">
        <f t="shared" si="16"/>
      </c>
      <c r="K83" s="8">
        <f t="shared" si="17"/>
      </c>
      <c r="L83" s="19">
        <f t="shared" si="19"/>
      </c>
      <c r="M83" s="20">
        <f t="shared" si="20"/>
      </c>
      <c r="N83" s="21">
        <f t="shared" si="21"/>
      </c>
      <c r="O83" s="22">
        <f t="shared" si="22"/>
      </c>
      <c r="P83">
        <v>69</v>
      </c>
      <c r="Q83">
        <v>0.016946</v>
      </c>
      <c r="S83" s="15">
        <f t="shared" si="23"/>
        <v>0</v>
      </c>
      <c r="T83" s="15">
        <f t="shared" si="24"/>
        <v>0</v>
      </c>
    </row>
    <row r="84" spans="1:20" ht="12.75">
      <c r="A84">
        <v>70</v>
      </c>
      <c r="B84">
        <v>0.027533</v>
      </c>
      <c r="E84" s="16">
        <f t="shared" si="18"/>
      </c>
      <c r="F84" s="17">
        <f t="shared" si="13"/>
      </c>
      <c r="G84" s="18">
        <f t="shared" si="14"/>
      </c>
      <c r="I84" s="8">
        <f t="shared" si="15"/>
      </c>
      <c r="J84" s="9">
        <f t="shared" si="16"/>
      </c>
      <c r="K84" s="8">
        <f t="shared" si="17"/>
      </c>
      <c r="L84" s="19">
        <f t="shared" si="19"/>
      </c>
      <c r="M84" s="20">
        <f t="shared" si="20"/>
      </c>
      <c r="N84" s="21">
        <f t="shared" si="21"/>
      </c>
      <c r="O84" s="22">
        <f t="shared" si="22"/>
      </c>
      <c r="P84">
        <v>70</v>
      </c>
      <c r="Q84">
        <v>0.01892</v>
      </c>
      <c r="S84" s="15">
        <f t="shared" si="23"/>
        <v>0</v>
      </c>
      <c r="T84" s="15">
        <f t="shared" si="24"/>
        <v>0</v>
      </c>
    </row>
    <row r="85" spans="1:20" ht="12.75">
      <c r="A85">
        <v>71</v>
      </c>
      <c r="B85">
        <v>0.030131</v>
      </c>
      <c r="E85" s="16">
        <f t="shared" si="18"/>
      </c>
      <c r="F85" s="17">
        <f t="shared" si="13"/>
      </c>
      <c r="G85" s="18">
        <f t="shared" si="14"/>
      </c>
      <c r="I85" s="8">
        <f t="shared" si="15"/>
      </c>
      <c r="J85" s="9">
        <f t="shared" si="16"/>
      </c>
      <c r="K85" s="8">
        <f t="shared" si="17"/>
      </c>
      <c r="L85" s="19">
        <f t="shared" si="19"/>
      </c>
      <c r="M85" s="20">
        <f t="shared" si="20"/>
      </c>
      <c r="N85" s="21">
        <f t="shared" si="21"/>
      </c>
      <c r="O85" s="22">
        <f t="shared" si="22"/>
      </c>
      <c r="P85">
        <v>71</v>
      </c>
      <c r="Q85">
        <v>0.021071</v>
      </c>
      <c r="S85" s="15">
        <f t="shared" si="23"/>
        <v>0</v>
      </c>
      <c r="T85" s="15">
        <f t="shared" si="24"/>
        <v>0</v>
      </c>
    </row>
    <row r="86" spans="1:20" ht="12.75">
      <c r="A86">
        <v>72</v>
      </c>
      <c r="B86">
        <v>0.032978</v>
      </c>
      <c r="E86" s="16">
        <f t="shared" si="18"/>
      </c>
      <c r="F86" s="17">
        <f t="shared" si="13"/>
      </c>
      <c r="G86" s="18">
        <f t="shared" si="14"/>
      </c>
      <c r="I86" s="8">
        <f t="shared" si="15"/>
      </c>
      <c r="J86" s="9">
        <f t="shared" si="16"/>
      </c>
      <c r="K86" s="8">
        <f t="shared" si="17"/>
      </c>
      <c r="L86" s="19">
        <f t="shared" si="19"/>
      </c>
      <c r="M86" s="20">
        <f t="shared" si="20"/>
      </c>
      <c r="N86" s="21">
        <f t="shared" si="21"/>
      </c>
      <c r="O86" s="22">
        <f t="shared" si="22"/>
      </c>
      <c r="P86">
        <v>72</v>
      </c>
      <c r="Q86">
        <v>0.023388</v>
      </c>
      <c r="S86" s="15">
        <f t="shared" si="23"/>
        <v>0</v>
      </c>
      <c r="T86" s="15">
        <f t="shared" si="24"/>
        <v>0</v>
      </c>
    </row>
    <row r="87" spans="1:20" ht="12.75">
      <c r="A87">
        <v>73</v>
      </c>
      <c r="B87">
        <v>0.036086</v>
      </c>
      <c r="E87" s="16">
        <f t="shared" si="18"/>
      </c>
      <c r="F87" s="17">
        <f t="shared" si="13"/>
      </c>
      <c r="G87" s="18">
        <f t="shared" si="14"/>
      </c>
      <c r="I87" s="8">
        <f t="shared" si="15"/>
      </c>
      <c r="J87" s="9">
        <f t="shared" si="16"/>
      </c>
      <c r="K87" s="8">
        <f t="shared" si="17"/>
      </c>
      <c r="L87" s="19">
        <f t="shared" si="19"/>
      </c>
      <c r="M87" s="20">
        <f t="shared" si="20"/>
      </c>
      <c r="N87" s="21">
        <f t="shared" si="21"/>
      </c>
      <c r="O87" s="22">
        <f t="shared" si="22"/>
      </c>
      <c r="P87">
        <v>73</v>
      </c>
      <c r="Q87">
        <v>0.025871</v>
      </c>
      <c r="S87" s="15">
        <f t="shared" si="23"/>
        <v>0</v>
      </c>
      <c r="T87" s="15">
        <f t="shared" si="24"/>
        <v>0</v>
      </c>
    </row>
    <row r="88" spans="1:20" ht="12.75">
      <c r="A88">
        <v>74</v>
      </c>
      <c r="B88">
        <v>0.039506</v>
      </c>
      <c r="E88" s="16">
        <f t="shared" si="18"/>
      </c>
      <c r="F88" s="17">
        <f t="shared" si="13"/>
      </c>
      <c r="G88" s="18">
        <f t="shared" si="14"/>
      </c>
      <c r="I88" s="8">
        <f t="shared" si="15"/>
      </c>
      <c r="J88" s="9">
        <f t="shared" si="16"/>
      </c>
      <c r="K88" s="8">
        <f t="shared" si="17"/>
      </c>
      <c r="L88" s="19">
        <f t="shared" si="19"/>
      </c>
      <c r="M88" s="20">
        <f t="shared" si="20"/>
      </c>
      <c r="N88" s="21">
        <f t="shared" si="21"/>
      </c>
      <c r="O88" s="22">
        <f t="shared" si="22"/>
      </c>
      <c r="P88">
        <v>74</v>
      </c>
      <c r="Q88">
        <v>0.028552</v>
      </c>
      <c r="S88" s="15">
        <f t="shared" si="23"/>
        <v>0</v>
      </c>
      <c r="T88" s="15">
        <f t="shared" si="24"/>
        <v>0</v>
      </c>
    </row>
    <row r="89" spans="1:20" ht="12.75">
      <c r="A89">
        <v>75</v>
      </c>
      <c r="B89">
        <v>0.043415</v>
      </c>
      <c r="E89" s="16">
        <f t="shared" si="18"/>
      </c>
      <c r="F89" s="17">
        <f t="shared" si="13"/>
      </c>
      <c r="G89" s="18">
        <f t="shared" si="14"/>
      </c>
      <c r="I89" s="8">
        <f t="shared" si="15"/>
      </c>
      <c r="J89" s="9">
        <f t="shared" si="16"/>
      </c>
      <c r="K89" s="8">
        <f t="shared" si="17"/>
      </c>
      <c r="L89" s="19">
        <f t="shared" si="19"/>
      </c>
      <c r="M89" s="20">
        <f t="shared" si="20"/>
      </c>
      <c r="N89" s="21">
        <f t="shared" si="21"/>
      </c>
      <c r="O89" s="22">
        <f t="shared" si="22"/>
      </c>
      <c r="P89">
        <v>75</v>
      </c>
      <c r="Q89">
        <v>0.031477</v>
      </c>
      <c r="S89" s="15">
        <f t="shared" si="23"/>
        <v>0</v>
      </c>
      <c r="T89" s="15">
        <f t="shared" si="24"/>
        <v>0</v>
      </c>
    </row>
    <row r="90" spans="1:20" ht="12.75">
      <c r="A90">
        <v>76</v>
      </c>
      <c r="B90">
        <v>0.047789</v>
      </c>
      <c r="E90" s="16">
        <f t="shared" si="18"/>
      </c>
      <c r="F90" s="17">
        <f t="shared" si="13"/>
      </c>
      <c r="G90" s="18">
        <f t="shared" si="14"/>
      </c>
      <c r="I90" s="8">
        <f t="shared" si="15"/>
      </c>
      <c r="J90" s="9">
        <f t="shared" si="16"/>
      </c>
      <c r="K90" s="8">
        <f t="shared" si="17"/>
      </c>
      <c r="L90" s="19">
        <f t="shared" si="19"/>
      </c>
      <c r="M90" s="20">
        <f t="shared" si="20"/>
      </c>
      <c r="N90" s="21">
        <f t="shared" si="21"/>
      </c>
      <c r="O90" s="22">
        <f t="shared" si="22"/>
      </c>
      <c r="P90">
        <v>76</v>
      </c>
      <c r="Q90">
        <v>0.034686</v>
      </c>
      <c r="S90" s="15">
        <f t="shared" si="23"/>
        <v>0</v>
      </c>
      <c r="T90" s="15">
        <f t="shared" si="24"/>
        <v>0</v>
      </c>
    </row>
    <row r="91" spans="1:20" ht="12.75">
      <c r="A91">
        <v>77</v>
      </c>
      <c r="B91">
        <v>0.052464</v>
      </c>
      <c r="E91" s="16">
        <f t="shared" si="18"/>
      </c>
      <c r="F91" s="17">
        <f t="shared" si="13"/>
      </c>
      <c r="G91" s="18">
        <f t="shared" si="14"/>
      </c>
      <c r="I91" s="8">
        <f t="shared" si="15"/>
      </c>
      <c r="J91" s="9">
        <f t="shared" si="16"/>
      </c>
      <c r="K91" s="8">
        <f t="shared" si="17"/>
      </c>
      <c r="L91" s="19">
        <f t="shared" si="19"/>
      </c>
      <c r="M91" s="20">
        <f t="shared" si="20"/>
      </c>
      <c r="N91" s="21">
        <f t="shared" si="21"/>
      </c>
      <c r="O91" s="22">
        <f t="shared" si="22"/>
      </c>
      <c r="P91">
        <v>77</v>
      </c>
      <c r="Q91">
        <v>0.038225</v>
      </c>
      <c r="S91" s="15">
        <f t="shared" si="23"/>
        <v>0</v>
      </c>
      <c r="T91" s="15">
        <f t="shared" si="24"/>
        <v>0</v>
      </c>
    </row>
    <row r="92" spans="1:20" ht="12.75">
      <c r="A92">
        <v>78</v>
      </c>
      <c r="B92">
        <v>0.057413</v>
      </c>
      <c r="E92" s="16">
        <f t="shared" si="18"/>
      </c>
      <c r="F92" s="17">
        <f t="shared" si="13"/>
      </c>
      <c r="G92" s="18">
        <f t="shared" si="14"/>
      </c>
      <c r="I92" s="8">
        <f t="shared" si="15"/>
      </c>
      <c r="J92" s="9">
        <f t="shared" si="16"/>
      </c>
      <c r="K92" s="8">
        <f t="shared" si="17"/>
      </c>
      <c r="L92" s="19">
        <f t="shared" si="19"/>
      </c>
      <c r="M92" s="20">
        <f t="shared" si="20"/>
      </c>
      <c r="N92" s="21">
        <f t="shared" si="21"/>
      </c>
      <c r="O92" s="22">
        <f t="shared" si="22"/>
      </c>
      <c r="P92">
        <v>78</v>
      </c>
      <c r="Q92">
        <v>0.042132</v>
      </c>
      <c r="S92" s="15">
        <f t="shared" si="23"/>
        <v>0</v>
      </c>
      <c r="T92" s="15">
        <f t="shared" si="24"/>
        <v>0</v>
      </c>
    </row>
    <row r="93" spans="1:20" ht="12.75">
      <c r="A93">
        <v>79</v>
      </c>
      <c r="B93">
        <v>0.062789</v>
      </c>
      <c r="E93" s="16">
        <f t="shared" si="18"/>
      </c>
      <c r="F93" s="17">
        <f t="shared" si="13"/>
      </c>
      <c r="G93" s="18">
        <f t="shared" si="14"/>
      </c>
      <c r="I93" s="8">
        <f t="shared" si="15"/>
      </c>
      <c r="J93" s="9">
        <f t="shared" si="16"/>
      </c>
      <c r="K93" s="8">
        <f t="shared" si="17"/>
      </c>
      <c r="L93" s="19">
        <f t="shared" si="19"/>
      </c>
      <c r="M93" s="20">
        <f t="shared" si="20"/>
      </c>
      <c r="N93" s="21">
        <f t="shared" si="21"/>
      </c>
      <c r="O93" s="22">
        <f t="shared" si="22"/>
      </c>
      <c r="P93">
        <v>79</v>
      </c>
      <c r="Q93">
        <v>0.046427</v>
      </c>
      <c r="S93" s="15">
        <f t="shared" si="23"/>
        <v>0</v>
      </c>
      <c r="T93" s="15">
        <f t="shared" si="24"/>
        <v>0</v>
      </c>
    </row>
    <row r="94" spans="1:20" ht="12.75">
      <c r="A94">
        <v>80</v>
      </c>
      <c r="B94">
        <v>0.068836</v>
      </c>
      <c r="E94" s="16">
        <f t="shared" si="18"/>
      </c>
      <c r="F94" s="17">
        <f t="shared" si="13"/>
      </c>
      <c r="G94" s="18">
        <f t="shared" si="14"/>
      </c>
      <c r="I94" s="8">
        <f t="shared" si="15"/>
      </c>
      <c r="J94" s="9">
        <f t="shared" si="16"/>
      </c>
      <c r="K94" s="8">
        <f t="shared" si="17"/>
      </c>
      <c r="L94" s="19">
        <f t="shared" si="19"/>
      </c>
      <c r="M94" s="20">
        <f t="shared" si="20"/>
      </c>
      <c r="N94" s="21">
        <f t="shared" si="21"/>
      </c>
      <c r="O94" s="22">
        <f t="shared" si="22"/>
      </c>
      <c r="P94">
        <v>80</v>
      </c>
      <c r="Q94">
        <v>0.051128</v>
      </c>
      <c r="S94" s="15">
        <f t="shared" si="23"/>
        <v>0</v>
      </c>
      <c r="T94" s="15">
        <f t="shared" si="24"/>
        <v>0</v>
      </c>
    </row>
    <row r="95" spans="1:20" ht="12.75">
      <c r="A95">
        <v>81</v>
      </c>
      <c r="B95">
        <v>0.075724</v>
      </c>
      <c r="E95" s="16">
        <f t="shared" si="18"/>
      </c>
      <c r="F95" s="17">
        <f t="shared" si="13"/>
      </c>
      <c r="G95" s="18">
        <f t="shared" si="14"/>
      </c>
      <c r="I95" s="8">
        <f t="shared" si="15"/>
      </c>
      <c r="J95" s="9">
        <f t="shared" si="16"/>
      </c>
      <c r="K95" s="8">
        <f t="shared" si="17"/>
      </c>
      <c r="L95" s="19">
        <f t="shared" si="19"/>
      </c>
      <c r="M95" s="20">
        <f t="shared" si="20"/>
      </c>
      <c r="N95" s="21">
        <f t="shared" si="21"/>
      </c>
      <c r="O95" s="22">
        <f t="shared" si="22"/>
      </c>
      <c r="P95">
        <v>81</v>
      </c>
      <c r="Q95">
        <v>0.05625</v>
      </c>
      <c r="S95" s="15">
        <f t="shared" si="23"/>
        <v>0</v>
      </c>
      <c r="T95" s="15">
        <f t="shared" si="24"/>
        <v>0</v>
      </c>
    </row>
    <row r="96" spans="1:20" ht="12.75">
      <c r="A96">
        <v>82</v>
      </c>
      <c r="B96">
        <v>0.083466</v>
      </c>
      <c r="E96" s="16">
        <f t="shared" si="18"/>
      </c>
      <c r="F96" s="17">
        <f t="shared" si="13"/>
      </c>
      <c r="G96" s="18">
        <f t="shared" si="14"/>
      </c>
      <c r="I96" s="8">
        <f t="shared" si="15"/>
      </c>
      <c r="J96" s="9">
        <f t="shared" si="16"/>
      </c>
      <c r="K96" s="8">
        <f t="shared" si="17"/>
      </c>
      <c r="L96" s="19">
        <f t="shared" si="19"/>
      </c>
      <c r="M96" s="20">
        <f t="shared" si="20"/>
      </c>
      <c r="N96" s="21">
        <f t="shared" si="21"/>
      </c>
      <c r="O96" s="22">
        <f t="shared" si="22"/>
      </c>
      <c r="P96">
        <v>82</v>
      </c>
      <c r="Q96">
        <v>0.061809</v>
      </c>
      <c r="S96" s="15">
        <f t="shared" si="23"/>
        <v>0</v>
      </c>
      <c r="T96" s="15">
        <f t="shared" si="24"/>
        <v>0</v>
      </c>
    </row>
    <row r="97" spans="1:20" ht="12.75">
      <c r="A97">
        <v>83</v>
      </c>
      <c r="B97">
        <v>0.092144</v>
      </c>
      <c r="E97" s="16">
        <f t="shared" si="18"/>
      </c>
      <c r="F97" s="17">
        <f t="shared" si="13"/>
      </c>
      <c r="G97" s="18">
        <f t="shared" si="14"/>
      </c>
      <c r="I97" s="8">
        <f t="shared" si="15"/>
      </c>
      <c r="J97" s="9">
        <f t="shared" si="16"/>
      </c>
      <c r="K97" s="8">
        <f t="shared" si="17"/>
      </c>
      <c r="L97" s="19">
        <f t="shared" si="19"/>
      </c>
      <c r="M97" s="20">
        <f t="shared" si="20"/>
      </c>
      <c r="N97" s="21">
        <f t="shared" si="21"/>
      </c>
      <c r="O97" s="22">
        <f t="shared" si="22"/>
      </c>
      <c r="P97">
        <v>83</v>
      </c>
      <c r="Q97">
        <v>0.067826</v>
      </c>
      <c r="S97" s="15">
        <f t="shared" si="23"/>
        <v>0</v>
      </c>
      <c r="T97" s="15">
        <f t="shared" si="24"/>
        <v>0</v>
      </c>
    </row>
    <row r="98" spans="1:20" ht="12.75">
      <c r="A98">
        <v>84</v>
      </c>
      <c r="B98">
        <v>0.101803</v>
      </c>
      <c r="E98" s="16">
        <f t="shared" si="18"/>
      </c>
      <c r="F98" s="17">
        <f t="shared" si="13"/>
      </c>
      <c r="G98" s="18">
        <f t="shared" si="14"/>
      </c>
      <c r="I98" s="8">
        <f t="shared" si="15"/>
      </c>
      <c r="J98" s="9">
        <f t="shared" si="16"/>
      </c>
      <c r="K98" s="8">
        <f t="shared" si="17"/>
      </c>
      <c r="L98" s="19">
        <f t="shared" si="19"/>
      </c>
      <c r="M98" s="20">
        <f t="shared" si="20"/>
      </c>
      <c r="N98" s="21">
        <f t="shared" si="21"/>
      </c>
      <c r="O98" s="22">
        <f t="shared" si="22"/>
      </c>
      <c r="P98">
        <v>84</v>
      </c>
      <c r="Q98">
        <v>0.074322</v>
      </c>
      <c r="S98" s="15">
        <f t="shared" si="23"/>
        <v>0</v>
      </c>
      <c r="T98" s="15">
        <f t="shared" si="24"/>
        <v>0</v>
      </c>
    </row>
    <row r="99" spans="1:20" ht="12.75">
      <c r="A99">
        <v>85</v>
      </c>
      <c r="B99">
        <v>0.112468</v>
      </c>
      <c r="E99" s="16">
        <f t="shared" si="18"/>
      </c>
      <c r="F99" s="17">
        <f t="shared" si="13"/>
      </c>
      <c r="G99" s="18">
        <f t="shared" si="14"/>
      </c>
      <c r="I99" s="8">
        <f t="shared" si="15"/>
      </c>
      <c r="J99" s="9">
        <f t="shared" si="16"/>
      </c>
      <c r="K99" s="8">
        <f t="shared" si="17"/>
      </c>
      <c r="L99" s="19">
        <f t="shared" si="19"/>
      </c>
      <c r="M99" s="20">
        <f t="shared" si="20"/>
      </c>
      <c r="N99" s="21">
        <f t="shared" si="21"/>
      </c>
      <c r="O99" s="22">
        <f t="shared" si="22"/>
      </c>
      <c r="P99">
        <v>85</v>
      </c>
      <c r="Q99">
        <v>0.081326</v>
      </c>
      <c r="S99" s="15">
        <f t="shared" si="23"/>
        <v>0</v>
      </c>
      <c r="T99" s="15">
        <f t="shared" si="24"/>
        <v>0</v>
      </c>
    </row>
    <row r="100" spans="1:20" ht="12.75">
      <c r="A100">
        <v>86</v>
      </c>
      <c r="B100">
        <v>0.124164</v>
      </c>
      <c r="E100" s="16">
        <f t="shared" si="18"/>
      </c>
      <c r="F100" s="17">
        <f t="shared" si="13"/>
      </c>
      <c r="G100" s="18">
        <f t="shared" si="14"/>
      </c>
      <c r="I100" s="8">
        <f t="shared" si="15"/>
      </c>
      <c r="J100" s="9">
        <f t="shared" si="16"/>
      </c>
      <c r="K100" s="8">
        <f t="shared" si="17"/>
      </c>
      <c r="L100" s="19">
        <f t="shared" si="19"/>
      </c>
      <c r="M100" s="20">
        <f t="shared" si="20"/>
      </c>
      <c r="N100" s="21">
        <f t="shared" si="21"/>
      </c>
      <c r="O100" s="22">
        <f t="shared" si="22"/>
      </c>
      <c r="P100">
        <v>86</v>
      </c>
      <c r="Q100">
        <v>0.088863</v>
      </c>
      <c r="S100" s="15">
        <f t="shared" si="23"/>
        <v>0</v>
      </c>
      <c r="T100" s="15">
        <f t="shared" si="24"/>
        <v>0</v>
      </c>
    </row>
    <row r="101" spans="1:20" ht="12.75">
      <c r="A101">
        <v>87</v>
      </c>
      <c r="B101">
        <v>0.136917</v>
      </c>
      <c r="E101" s="16">
        <f t="shared" si="18"/>
      </c>
      <c r="F101" s="17">
        <f t="shared" si="13"/>
      </c>
      <c r="G101" s="18">
        <f t="shared" si="14"/>
      </c>
      <c r="I101" s="8">
        <f t="shared" si="15"/>
      </c>
      <c r="J101" s="9">
        <f t="shared" si="16"/>
      </c>
      <c r="K101" s="8">
        <f t="shared" si="17"/>
      </c>
      <c r="L101" s="19">
        <f t="shared" si="19"/>
      </c>
      <c r="M101" s="20">
        <f t="shared" si="20"/>
      </c>
      <c r="N101" s="21">
        <f t="shared" si="21"/>
      </c>
      <c r="O101" s="22">
        <f t="shared" si="22"/>
      </c>
      <c r="P101">
        <v>87</v>
      </c>
      <c r="Q101">
        <v>0.096958</v>
      </c>
      <c r="S101" s="15">
        <f t="shared" si="23"/>
        <v>0</v>
      </c>
      <c r="T101" s="15">
        <f t="shared" si="24"/>
        <v>0</v>
      </c>
    </row>
    <row r="102" spans="1:20" ht="12.75">
      <c r="A102">
        <v>88</v>
      </c>
      <c r="B102">
        <v>0.150754</v>
      </c>
      <c r="E102" s="16">
        <f t="shared" si="18"/>
      </c>
      <c r="F102" s="17">
        <f t="shared" si="13"/>
      </c>
      <c r="G102" s="18">
        <f t="shared" si="14"/>
      </c>
      <c r="I102" s="8">
        <f t="shared" si="15"/>
      </c>
      <c r="J102" s="9">
        <f t="shared" si="16"/>
      </c>
      <c r="K102" s="8">
        <f t="shared" si="17"/>
      </c>
      <c r="L102" s="19">
        <f t="shared" si="19"/>
      </c>
      <c r="M102" s="20">
        <f t="shared" si="20"/>
      </c>
      <c r="N102" s="21">
        <f t="shared" si="21"/>
      </c>
      <c r="O102" s="22">
        <f t="shared" si="22"/>
      </c>
      <c r="P102">
        <v>88</v>
      </c>
      <c r="Q102">
        <v>0.105631</v>
      </c>
      <c r="S102" s="15">
        <f t="shared" si="23"/>
        <v>0</v>
      </c>
      <c r="T102" s="15">
        <f t="shared" si="24"/>
        <v>0</v>
      </c>
    </row>
    <row r="103" spans="1:20" ht="12.75">
      <c r="A103">
        <v>89</v>
      </c>
      <c r="B103">
        <v>0.165704</v>
      </c>
      <c r="E103" s="16">
        <f t="shared" si="18"/>
      </c>
      <c r="F103" s="17">
        <f t="shared" si="13"/>
      </c>
      <c r="G103" s="18">
        <f t="shared" si="14"/>
      </c>
      <c r="I103" s="8">
        <f t="shared" si="15"/>
      </c>
      <c r="J103" s="9">
        <f t="shared" si="16"/>
      </c>
      <c r="K103" s="8">
        <f t="shared" si="17"/>
      </c>
      <c r="L103" s="19">
        <f t="shared" si="19"/>
      </c>
      <c r="M103" s="20">
        <f t="shared" si="20"/>
      </c>
      <c r="N103" s="21">
        <f t="shared" si="21"/>
      </c>
      <c r="O103" s="22">
        <f t="shared" si="22"/>
      </c>
      <c r="P103">
        <v>89</v>
      </c>
      <c r="Q103">
        <v>0.114858</v>
      </c>
      <c r="S103" s="15">
        <f t="shared" si="23"/>
        <v>0</v>
      </c>
      <c r="T103" s="15">
        <f t="shared" si="24"/>
        <v>0</v>
      </c>
    </row>
    <row r="104" spans="1:20" ht="12.75">
      <c r="A104">
        <v>90</v>
      </c>
      <c r="B104">
        <v>0.181789</v>
      </c>
      <c r="E104" s="16">
        <f t="shared" si="18"/>
      </c>
      <c r="F104" s="17">
        <f t="shared" si="13"/>
      </c>
      <c r="G104" s="18">
        <f t="shared" si="14"/>
      </c>
      <c r="I104" s="8">
        <f t="shared" si="15"/>
      </c>
      <c r="J104" s="9">
        <f t="shared" si="16"/>
      </c>
      <c r="K104" s="8">
        <f t="shared" si="17"/>
      </c>
      <c r="L104" s="19">
        <f t="shared" si="19"/>
      </c>
      <c r="M104" s="20">
        <f t="shared" si="20"/>
      </c>
      <c r="N104" s="21">
        <f t="shared" si="21"/>
      </c>
      <c r="O104" s="22">
        <f t="shared" si="22"/>
      </c>
      <c r="P104">
        <v>90</v>
      </c>
      <c r="Q104">
        <v>0.124612</v>
      </c>
      <c r="S104" s="15">
        <f t="shared" si="23"/>
        <v>0</v>
      </c>
      <c r="T104" s="15">
        <f t="shared" si="24"/>
        <v>0</v>
      </c>
    </row>
    <row r="105" spans="1:20" ht="12.75">
      <c r="A105">
        <v>91</v>
      </c>
      <c r="B105">
        <v>0.199019</v>
      </c>
      <c r="E105" s="16">
        <f t="shared" si="18"/>
      </c>
      <c r="F105" s="17">
        <f t="shared" si="13"/>
      </c>
      <c r="G105" s="18">
        <f t="shared" si="14"/>
      </c>
      <c r="I105" s="8">
        <f t="shared" si="15"/>
      </c>
      <c r="J105" s="9">
        <f t="shared" si="16"/>
      </c>
      <c r="K105" s="8">
        <f t="shared" si="17"/>
      </c>
      <c r="L105" s="19">
        <f t="shared" si="19"/>
      </c>
      <c r="M105" s="20">
        <f t="shared" si="20"/>
      </c>
      <c r="N105" s="21">
        <f t="shared" si="21"/>
      </c>
      <c r="O105" s="22">
        <f t="shared" si="22"/>
      </c>
      <c r="P105">
        <v>91</v>
      </c>
      <c r="Q105">
        <v>0.134861</v>
      </c>
      <c r="S105" s="15">
        <f t="shared" si="23"/>
        <v>0</v>
      </c>
      <c r="T105" s="15">
        <f t="shared" si="24"/>
        <v>0</v>
      </c>
    </row>
    <row r="106" spans="1:20" ht="12.75">
      <c r="A106">
        <v>92</v>
      </c>
      <c r="B106">
        <v>0.217396</v>
      </c>
      <c r="E106" s="16">
        <f t="shared" si="18"/>
      </c>
      <c r="F106" s="17">
        <f t="shared" si="13"/>
      </c>
      <c r="G106" s="18">
        <f t="shared" si="14"/>
      </c>
      <c r="I106" s="8">
        <f t="shared" si="15"/>
      </c>
      <c r="J106" s="9">
        <f t="shared" si="16"/>
      </c>
      <c r="K106" s="8">
        <f t="shared" si="17"/>
      </c>
      <c r="L106" s="19">
        <f t="shared" si="19"/>
      </c>
      <c r="M106" s="20">
        <f t="shared" si="20"/>
      </c>
      <c r="N106" s="21">
        <f t="shared" si="21"/>
      </c>
      <c r="O106" s="22">
        <f t="shared" si="22"/>
      </c>
      <c r="P106">
        <v>92</v>
      </c>
      <c r="Q106">
        <v>0.145575</v>
      </c>
      <c r="S106" s="15">
        <f t="shared" si="23"/>
        <v>0</v>
      </c>
      <c r="T106" s="15">
        <f t="shared" si="24"/>
        <v>0</v>
      </c>
    </row>
    <row r="107" spans="1:20" ht="12.75">
      <c r="A107">
        <v>93</v>
      </c>
      <c r="B107">
        <v>0.236906</v>
      </c>
      <c r="E107" s="16">
        <f t="shared" si="18"/>
      </c>
      <c r="F107" s="17">
        <f t="shared" si="13"/>
      </c>
      <c r="G107" s="18">
        <f t="shared" si="14"/>
      </c>
      <c r="I107" s="8">
        <f t="shared" si="15"/>
      </c>
      <c r="J107" s="9">
        <f t="shared" si="16"/>
      </c>
      <c r="K107" s="8">
        <f t="shared" si="17"/>
      </c>
      <c r="L107" s="19">
        <f t="shared" si="19"/>
      </c>
      <c r="M107" s="20">
        <f t="shared" si="20"/>
      </c>
      <c r="N107" s="21">
        <f t="shared" si="21"/>
      </c>
      <c r="O107" s="22">
        <f t="shared" si="22"/>
      </c>
      <c r="P107">
        <v>93</v>
      </c>
      <c r="Q107">
        <v>0.156727</v>
      </c>
      <c r="S107" s="15">
        <f t="shared" si="23"/>
        <v>0</v>
      </c>
      <c r="T107" s="15">
        <f t="shared" si="24"/>
        <v>0</v>
      </c>
    </row>
    <row r="108" spans="1:20" ht="12.75">
      <c r="A108">
        <v>94</v>
      </c>
      <c r="B108">
        <v>0.257525</v>
      </c>
      <c r="E108" s="16">
        <f t="shared" si="18"/>
      </c>
      <c r="F108" s="17">
        <f t="shared" si="13"/>
      </c>
      <c r="G108" s="18">
        <f t="shared" si="14"/>
      </c>
      <c r="I108" s="8">
        <f t="shared" si="15"/>
      </c>
      <c r="J108" s="9">
        <f t="shared" si="16"/>
      </c>
      <c r="K108" s="8">
        <f t="shared" si="17"/>
      </c>
      <c r="L108" s="19">
        <f t="shared" si="19"/>
      </c>
      <c r="M108" s="20">
        <f t="shared" si="20"/>
      </c>
      <c r="N108" s="21">
        <f t="shared" si="21"/>
      </c>
      <c r="O108" s="22">
        <f t="shared" si="22"/>
      </c>
      <c r="P108">
        <v>94</v>
      </c>
      <c r="Q108">
        <v>0.16829</v>
      </c>
      <c r="S108" s="15">
        <f t="shared" si="23"/>
        <v>0</v>
      </c>
      <c r="T108" s="15">
        <f t="shared" si="24"/>
        <v>0</v>
      </c>
    </row>
    <row r="109" spans="1:20" ht="12.75">
      <c r="A109">
        <v>95</v>
      </c>
      <c r="B109">
        <v>0.278031</v>
      </c>
      <c r="E109" s="16">
        <f t="shared" si="18"/>
      </c>
      <c r="F109" s="17">
        <f t="shared" si="13"/>
      </c>
      <c r="G109" s="18">
        <f t="shared" si="14"/>
      </c>
      <c r="I109" s="8">
        <f t="shared" si="15"/>
      </c>
      <c r="J109" s="9">
        <f t="shared" si="16"/>
      </c>
      <c r="K109" s="8">
        <f t="shared" si="17"/>
      </c>
      <c r="L109" s="19">
        <f t="shared" si="19"/>
      </c>
      <c r="M109" s="20">
        <f t="shared" si="20"/>
      </c>
      <c r="N109" s="21">
        <f t="shared" si="21"/>
      </c>
      <c r="O109" s="22">
        <f t="shared" si="22"/>
      </c>
      <c r="P109">
        <v>95</v>
      </c>
      <c r="Q109">
        <v>0.180245</v>
      </c>
      <c r="S109" s="15">
        <f t="shared" si="23"/>
        <v>0</v>
      </c>
      <c r="T109" s="15">
        <f t="shared" si="24"/>
        <v>0</v>
      </c>
    </row>
    <row r="110" spans="1:20" ht="12.75">
      <c r="A110">
        <v>96</v>
      </c>
      <c r="B110">
        <v>0.298111</v>
      </c>
      <c r="E110" s="16">
        <f t="shared" si="18"/>
      </c>
      <c r="F110" s="17">
        <f t="shared" si="13"/>
      </c>
      <c r="G110" s="18">
        <f t="shared" si="14"/>
      </c>
      <c r="I110" s="8">
        <f t="shared" si="15"/>
      </c>
      <c r="J110" s="9">
        <f t="shared" si="16"/>
      </c>
      <c r="K110" s="8">
        <f t="shared" si="17"/>
      </c>
      <c r="L110" s="19">
        <f t="shared" si="19"/>
      </c>
      <c r="M110" s="20">
        <f t="shared" si="20"/>
      </c>
      <c r="N110" s="21">
        <f t="shared" si="21"/>
      </c>
      <c r="O110" s="22">
        <f t="shared" si="22"/>
      </c>
      <c r="P110">
        <v>96</v>
      </c>
      <c r="Q110">
        <v>0.192565</v>
      </c>
      <c r="S110" s="15">
        <f t="shared" si="23"/>
        <v>0</v>
      </c>
      <c r="T110" s="15">
        <f t="shared" si="24"/>
        <v>0</v>
      </c>
    </row>
    <row r="111" spans="1:20" ht="12.75">
      <c r="A111">
        <v>97</v>
      </c>
      <c r="B111">
        <v>0.317432</v>
      </c>
      <c r="E111" s="16">
        <f t="shared" si="18"/>
      </c>
      <c r="F111" s="17">
        <f t="shared" si="13"/>
      </c>
      <c r="G111" s="18">
        <f t="shared" si="14"/>
      </c>
      <c r="I111" s="8">
        <f t="shared" si="15"/>
      </c>
      <c r="J111" s="9">
        <f t="shared" si="16"/>
      </c>
      <c r="K111" s="8">
        <f t="shared" si="17"/>
      </c>
      <c r="L111" s="19">
        <f t="shared" si="19"/>
      </c>
      <c r="M111" s="20">
        <f t="shared" si="20"/>
      </c>
      <c r="N111" s="21">
        <f t="shared" si="21"/>
      </c>
      <c r="O111" s="22">
        <f t="shared" si="22"/>
      </c>
      <c r="P111">
        <v>97</v>
      </c>
      <c r="Q111">
        <v>0.205229</v>
      </c>
      <c r="S111" s="15">
        <f t="shared" si="23"/>
        <v>0</v>
      </c>
      <c r="T111" s="15">
        <f t="shared" si="24"/>
        <v>0</v>
      </c>
    </row>
    <row r="112" spans="1:20" ht="12.75">
      <c r="A112">
        <v>98</v>
      </c>
      <c r="B112">
        <v>0.335655</v>
      </c>
      <c r="E112" s="16">
        <f t="shared" si="18"/>
      </c>
      <c r="F112" s="17">
        <f t="shared" si="13"/>
      </c>
      <c r="G112" s="18">
        <f t="shared" si="14"/>
      </c>
      <c r="I112" s="8">
        <f t="shared" si="15"/>
      </c>
      <c r="J112" s="9">
        <f t="shared" si="16"/>
      </c>
      <c r="K112" s="8">
        <f t="shared" si="17"/>
      </c>
      <c r="L112" s="19">
        <f t="shared" si="19"/>
      </c>
      <c r="M112" s="20">
        <f t="shared" si="20"/>
      </c>
      <c r="N112" s="21">
        <f t="shared" si="21"/>
      </c>
      <c r="O112" s="22">
        <f t="shared" si="22"/>
      </c>
      <c r="P112">
        <v>98</v>
      </c>
      <c r="Q112">
        <v>0.218683</v>
      </c>
      <c r="S112" s="15">
        <f t="shared" si="23"/>
        <v>0</v>
      </c>
      <c r="T112" s="15">
        <f t="shared" si="24"/>
        <v>0</v>
      </c>
    </row>
    <row r="113" spans="1:20" ht="12.75">
      <c r="A113">
        <v>99</v>
      </c>
      <c r="B113">
        <v>0.352438</v>
      </c>
      <c r="E113" s="16">
        <f t="shared" si="18"/>
      </c>
      <c r="F113" s="17">
        <f t="shared" si="13"/>
      </c>
      <c r="G113" s="18">
        <f t="shared" si="14"/>
      </c>
      <c r="I113" s="8">
        <f t="shared" si="15"/>
      </c>
      <c r="J113" s="9">
        <f t="shared" si="16"/>
      </c>
      <c r="K113" s="8">
        <f t="shared" si="17"/>
      </c>
      <c r="L113" s="19">
        <f t="shared" si="19"/>
      </c>
      <c r="M113" s="20">
        <f t="shared" si="20"/>
      </c>
      <c r="N113" s="21">
        <f t="shared" si="21"/>
      </c>
      <c r="O113" s="22">
        <f t="shared" si="22"/>
      </c>
      <c r="P113">
        <v>99</v>
      </c>
      <c r="Q113">
        <v>0.233371</v>
      </c>
      <c r="S113" s="15">
        <f t="shared" si="23"/>
        <v>0</v>
      </c>
      <c r="T113" s="15">
        <f t="shared" si="24"/>
        <v>0</v>
      </c>
    </row>
    <row r="114" spans="1:20" ht="12.75">
      <c r="A114">
        <v>100</v>
      </c>
      <c r="B114">
        <v>0.37006</v>
      </c>
      <c r="E114" s="16">
        <f t="shared" si="18"/>
      </c>
      <c r="F114" s="17">
        <f t="shared" si="13"/>
      </c>
      <c r="G114" s="18">
        <f t="shared" si="14"/>
      </c>
      <c r="I114" s="8">
        <f t="shared" si="15"/>
      </c>
      <c r="J114" s="9">
        <f t="shared" si="16"/>
      </c>
      <c r="K114" s="8">
        <f t="shared" si="17"/>
      </c>
      <c r="L114" s="19">
        <f t="shared" si="19"/>
      </c>
      <c r="M114" s="20">
        <f t="shared" si="20"/>
      </c>
      <c r="N114" s="21">
        <f t="shared" si="21"/>
      </c>
      <c r="O114" s="22">
        <f t="shared" si="22"/>
      </c>
      <c r="P114">
        <v>100</v>
      </c>
      <c r="Q114">
        <v>0.249741</v>
      </c>
      <c r="S114" s="15">
        <f t="shared" si="23"/>
        <v>0</v>
      </c>
      <c r="T114" s="15">
        <f t="shared" si="24"/>
        <v>0</v>
      </c>
    </row>
    <row r="115" spans="1:20" ht="12.75">
      <c r="A115">
        <v>101</v>
      </c>
      <c r="B115">
        <v>0.388563</v>
      </c>
      <c r="E115" s="16">
        <f t="shared" si="18"/>
      </c>
      <c r="F115" s="17">
        <f t="shared" si="13"/>
      </c>
      <c r="G115" s="18">
        <f t="shared" si="14"/>
      </c>
      <c r="I115" s="8">
        <f t="shared" si="15"/>
      </c>
      <c r="J115" s="9">
        <f t="shared" si="16"/>
      </c>
      <c r="K115" s="8">
        <f t="shared" si="17"/>
      </c>
      <c r="L115" s="19">
        <f t="shared" si="19"/>
      </c>
      <c r="M115" s="20">
        <f t="shared" si="20"/>
      </c>
      <c r="N115" s="21">
        <f t="shared" si="21"/>
      </c>
      <c r="O115" s="22">
        <f t="shared" si="22"/>
      </c>
      <c r="P115">
        <v>101</v>
      </c>
      <c r="Q115">
        <v>0.268237</v>
      </c>
      <c r="S115" s="15">
        <f t="shared" si="23"/>
        <v>0</v>
      </c>
      <c r="T115" s="15">
        <f t="shared" si="24"/>
        <v>0</v>
      </c>
    </row>
    <row r="116" spans="1:20" ht="12.75">
      <c r="A116">
        <v>102</v>
      </c>
      <c r="B116">
        <v>0.407991</v>
      </c>
      <c r="E116" s="16">
        <f t="shared" si="18"/>
      </c>
      <c r="F116" s="17">
        <f t="shared" si="13"/>
      </c>
      <c r="G116" s="18">
        <f t="shared" si="14"/>
      </c>
      <c r="I116" s="8">
        <f t="shared" si="15"/>
      </c>
      <c r="J116" s="9">
        <f t="shared" si="16"/>
      </c>
      <c r="K116" s="8">
        <f t="shared" si="17"/>
      </c>
      <c r="L116" s="19">
        <f t="shared" si="19"/>
      </c>
      <c r="M116" s="20">
        <f t="shared" si="20"/>
      </c>
      <c r="N116" s="21">
        <f t="shared" si="21"/>
      </c>
      <c r="O116" s="22">
        <f t="shared" si="22"/>
      </c>
      <c r="P116">
        <v>102</v>
      </c>
      <c r="Q116">
        <v>0.289305</v>
      </c>
      <c r="S116" s="15">
        <f t="shared" si="23"/>
        <v>0</v>
      </c>
      <c r="T116" s="15">
        <f t="shared" si="24"/>
        <v>0</v>
      </c>
    </row>
    <row r="117" spans="1:20" ht="12.75">
      <c r="A117">
        <v>103</v>
      </c>
      <c r="B117">
        <v>0.42839</v>
      </c>
      <c r="E117" s="16">
        <f t="shared" si="18"/>
      </c>
      <c r="F117" s="17">
        <f t="shared" si="13"/>
      </c>
      <c r="G117" s="18">
        <f t="shared" si="14"/>
      </c>
      <c r="I117" s="8">
        <f t="shared" si="15"/>
      </c>
      <c r="J117" s="9">
        <f t="shared" si="16"/>
      </c>
      <c r="K117" s="8">
        <f t="shared" si="17"/>
      </c>
      <c r="L117" s="19">
        <f t="shared" si="19"/>
      </c>
      <c r="M117" s="20">
        <f t="shared" si="20"/>
      </c>
      <c r="N117" s="21">
        <f t="shared" si="21"/>
      </c>
      <c r="O117" s="22">
        <f t="shared" si="22"/>
      </c>
      <c r="P117">
        <v>103</v>
      </c>
      <c r="Q117">
        <v>0.313391</v>
      </c>
      <c r="S117" s="15">
        <f t="shared" si="23"/>
        <v>0</v>
      </c>
      <c r="T117" s="15">
        <f t="shared" si="24"/>
        <v>0</v>
      </c>
    </row>
    <row r="118" spans="1:20" ht="12.75">
      <c r="A118">
        <v>104</v>
      </c>
      <c r="B118">
        <v>0.44981</v>
      </c>
      <c r="E118" s="16">
        <f t="shared" si="18"/>
      </c>
      <c r="F118" s="17">
        <f t="shared" si="13"/>
      </c>
      <c r="G118" s="18">
        <f t="shared" si="14"/>
      </c>
      <c r="I118" s="8">
        <f t="shared" si="15"/>
      </c>
      <c r="J118" s="9">
        <f t="shared" si="16"/>
      </c>
      <c r="K118" s="8">
        <f t="shared" si="17"/>
      </c>
      <c r="L118" s="19">
        <f t="shared" si="19"/>
      </c>
      <c r="M118" s="20">
        <f t="shared" si="20"/>
      </c>
      <c r="N118" s="21">
        <f t="shared" si="21"/>
      </c>
      <c r="O118" s="22">
        <f t="shared" si="22"/>
      </c>
      <c r="P118">
        <v>104</v>
      </c>
      <c r="Q118">
        <v>0.34094</v>
      </c>
      <c r="S118" s="15">
        <f t="shared" si="23"/>
        <v>0</v>
      </c>
      <c r="T118" s="15">
        <f t="shared" si="24"/>
        <v>0</v>
      </c>
    </row>
    <row r="119" spans="1:20" ht="12.75">
      <c r="A119">
        <v>105</v>
      </c>
      <c r="B119">
        <v>0.4723</v>
      </c>
      <c r="E119" s="16">
        <f t="shared" si="18"/>
      </c>
      <c r="F119" s="17">
        <f t="shared" si="13"/>
      </c>
      <c r="G119" s="18">
        <f t="shared" si="14"/>
      </c>
      <c r="I119" s="8">
        <f t="shared" si="15"/>
      </c>
      <c r="J119" s="9">
        <f t="shared" si="16"/>
      </c>
      <c r="K119" s="8">
        <f t="shared" si="17"/>
      </c>
      <c r="L119" s="19">
        <f t="shared" si="19"/>
      </c>
      <c r="M119" s="20">
        <f t="shared" si="20"/>
      </c>
      <c r="N119" s="21">
        <f t="shared" si="21"/>
      </c>
      <c r="O119" s="22">
        <f t="shared" si="22"/>
      </c>
      <c r="P119">
        <v>105</v>
      </c>
      <c r="Q119">
        <v>0.372398</v>
      </c>
      <c r="S119" s="15">
        <f t="shared" si="23"/>
        <v>0</v>
      </c>
      <c r="T119" s="15">
        <f t="shared" si="24"/>
        <v>0</v>
      </c>
    </row>
    <row r="120" spans="1:20" ht="12.75">
      <c r="A120">
        <v>106</v>
      </c>
      <c r="B120">
        <v>0.495915</v>
      </c>
      <c r="E120" s="16">
        <f t="shared" si="18"/>
      </c>
      <c r="F120" s="17">
        <f t="shared" si="13"/>
      </c>
      <c r="G120" s="18">
        <f t="shared" si="14"/>
      </c>
      <c r="I120" s="8">
        <f t="shared" si="15"/>
      </c>
      <c r="J120" s="9">
        <f t="shared" si="16"/>
      </c>
      <c r="K120" s="8">
        <f t="shared" si="17"/>
      </c>
      <c r="L120" s="19">
        <f t="shared" si="19"/>
      </c>
      <c r="M120" s="20">
        <f t="shared" si="20"/>
      </c>
      <c r="N120" s="21">
        <f t="shared" si="21"/>
      </c>
      <c r="O120" s="22">
        <f t="shared" si="22"/>
      </c>
      <c r="P120">
        <v>106</v>
      </c>
      <c r="Q120">
        <v>0.40821</v>
      </c>
      <c r="S120" s="15">
        <f t="shared" si="23"/>
        <v>0</v>
      </c>
      <c r="T120" s="15">
        <f t="shared" si="24"/>
        <v>0</v>
      </c>
    </row>
    <row r="121" spans="1:20" ht="12.75">
      <c r="A121">
        <v>107</v>
      </c>
      <c r="B121">
        <v>0.520711</v>
      </c>
      <c r="E121" s="16">
        <f t="shared" si="18"/>
      </c>
      <c r="F121" s="17">
        <f t="shared" si="13"/>
      </c>
      <c r="G121" s="18">
        <f t="shared" si="14"/>
      </c>
      <c r="I121" s="8">
        <f t="shared" si="15"/>
      </c>
      <c r="J121" s="9">
        <f t="shared" si="16"/>
      </c>
      <c r="K121" s="8">
        <f t="shared" si="17"/>
      </c>
      <c r="L121" s="19">
        <f t="shared" si="19"/>
      </c>
      <c r="M121" s="20">
        <f t="shared" si="20"/>
      </c>
      <c r="N121" s="21">
        <f t="shared" si="21"/>
      </c>
      <c r="O121" s="22">
        <f t="shared" si="22"/>
      </c>
      <c r="P121">
        <v>107</v>
      </c>
      <c r="Q121">
        <v>0.448823</v>
      </c>
      <c r="S121" s="15">
        <f t="shared" si="23"/>
        <v>0</v>
      </c>
      <c r="T121" s="15">
        <f t="shared" si="24"/>
        <v>0</v>
      </c>
    </row>
    <row r="122" spans="1:20" ht="12.75">
      <c r="A122">
        <v>108</v>
      </c>
      <c r="B122">
        <v>0.546747</v>
      </c>
      <c r="E122" s="16">
        <f t="shared" si="18"/>
      </c>
      <c r="F122" s="17">
        <f t="shared" si="13"/>
      </c>
      <c r="G122" s="18">
        <f t="shared" si="14"/>
      </c>
      <c r="I122" s="8">
        <f t="shared" si="15"/>
      </c>
      <c r="J122" s="9">
        <f t="shared" si="16"/>
      </c>
      <c r="K122" s="8">
        <f t="shared" si="17"/>
      </c>
      <c r="L122" s="19">
        <f t="shared" si="19"/>
      </c>
      <c r="M122" s="20">
        <f t="shared" si="20"/>
      </c>
      <c r="N122" s="21">
        <f t="shared" si="21"/>
      </c>
      <c r="O122" s="22">
        <f t="shared" si="22"/>
      </c>
      <c r="P122">
        <v>108</v>
      </c>
      <c r="Q122">
        <v>0.494681</v>
      </c>
      <c r="S122" s="15">
        <f t="shared" si="23"/>
        <v>0</v>
      </c>
      <c r="T122" s="15">
        <f t="shared" si="24"/>
        <v>0</v>
      </c>
    </row>
    <row r="123" spans="1:20" ht="12.75">
      <c r="A123">
        <v>109</v>
      </c>
      <c r="B123">
        <v>0.574084</v>
      </c>
      <c r="E123" s="16">
        <f t="shared" si="18"/>
      </c>
      <c r="F123" s="17">
        <f t="shared" si="13"/>
      </c>
      <c r="G123" s="18">
        <f t="shared" si="14"/>
      </c>
      <c r="I123" s="8">
        <f t="shared" si="15"/>
      </c>
      <c r="J123" s="9">
        <f t="shared" si="16"/>
      </c>
      <c r="K123" s="8">
        <f t="shared" si="17"/>
      </c>
      <c r="L123" s="19">
        <f t="shared" si="19"/>
      </c>
      <c r="M123" s="20">
        <f t="shared" si="20"/>
      </c>
      <c r="N123" s="21">
        <f t="shared" si="21"/>
      </c>
      <c r="O123" s="22">
        <f t="shared" si="22"/>
      </c>
      <c r="P123">
        <v>109</v>
      </c>
      <c r="Q123">
        <v>0.546231</v>
      </c>
      <c r="S123" s="15">
        <f t="shared" si="23"/>
        <v>0</v>
      </c>
      <c r="T123" s="15">
        <f t="shared" si="24"/>
        <v>0</v>
      </c>
    </row>
    <row r="124" spans="1:20" ht="12.75">
      <c r="A124">
        <v>110</v>
      </c>
      <c r="B124">
        <v>0.602788</v>
      </c>
      <c r="E124" s="16">
        <f t="shared" si="18"/>
      </c>
      <c r="F124" s="17">
        <f t="shared" si="13"/>
      </c>
      <c r="G124" s="18">
        <f t="shared" si="14"/>
      </c>
      <c r="I124" s="8">
        <f t="shared" si="15"/>
      </c>
      <c r="J124" s="9">
        <f t="shared" si="16"/>
      </c>
      <c r="K124" s="8">
        <f t="shared" si="17"/>
      </c>
      <c r="L124" s="19">
        <f t="shared" si="19"/>
      </c>
      <c r="M124" s="20">
        <f t="shared" si="20"/>
      </c>
      <c r="N124" s="21">
        <f t="shared" si="21"/>
      </c>
      <c r="O124" s="22">
        <f t="shared" si="22"/>
      </c>
      <c r="P124">
        <v>110</v>
      </c>
      <c r="Q124">
        <v>0.603917</v>
      </c>
      <c r="S124" s="15">
        <f t="shared" si="23"/>
        <v>0</v>
      </c>
      <c r="T124" s="15">
        <f t="shared" si="24"/>
        <v>0</v>
      </c>
    </row>
    <row r="125" spans="1:20" ht="12.75">
      <c r="A125">
        <v>111</v>
      </c>
      <c r="B125">
        <v>0.632928</v>
      </c>
      <c r="E125" s="16">
        <f t="shared" si="18"/>
      </c>
      <c r="F125" s="17">
        <f t="shared" si="13"/>
      </c>
      <c r="G125" s="18">
        <f t="shared" si="14"/>
      </c>
      <c r="I125" s="8">
        <f t="shared" si="15"/>
      </c>
      <c r="J125" s="9">
        <f t="shared" si="16"/>
      </c>
      <c r="K125" s="8">
        <f t="shared" si="17"/>
      </c>
      <c r="L125" s="19">
        <f t="shared" si="19"/>
      </c>
      <c r="M125" s="20">
        <f t="shared" si="20"/>
      </c>
      <c r="N125" s="21">
        <f t="shared" si="21"/>
      </c>
      <c r="O125" s="22">
        <f t="shared" si="22"/>
      </c>
      <c r="P125">
        <v>111</v>
      </c>
      <c r="Q125">
        <v>0.668186</v>
      </c>
      <c r="S125" s="15">
        <f t="shared" si="23"/>
        <v>0</v>
      </c>
      <c r="T125" s="15">
        <f t="shared" si="24"/>
        <v>0</v>
      </c>
    </row>
    <row r="126" spans="1:20" ht="12.75">
      <c r="A126">
        <v>112</v>
      </c>
      <c r="B126">
        <v>0.664574</v>
      </c>
      <c r="E126" s="16">
        <f t="shared" si="18"/>
      </c>
      <c r="F126" s="17">
        <f t="shared" si="13"/>
      </c>
      <c r="G126" s="18">
        <f t="shared" si="14"/>
      </c>
      <c r="I126" s="8">
        <f t="shared" si="15"/>
      </c>
      <c r="J126" s="9">
        <f t="shared" si="16"/>
      </c>
      <c r="K126" s="8">
        <f t="shared" si="17"/>
      </c>
      <c r="L126" s="19">
        <f t="shared" si="19"/>
      </c>
      <c r="M126" s="20">
        <f t="shared" si="20"/>
      </c>
      <c r="N126" s="21">
        <f t="shared" si="21"/>
      </c>
      <c r="O126" s="22">
        <f t="shared" si="22"/>
      </c>
      <c r="P126">
        <v>112</v>
      </c>
      <c r="Q126">
        <v>0.739483</v>
      </c>
      <c r="S126" s="15">
        <f t="shared" si="23"/>
        <v>0</v>
      </c>
      <c r="T126" s="15">
        <f t="shared" si="24"/>
        <v>0</v>
      </c>
    </row>
    <row r="127" spans="1:20" ht="12.75">
      <c r="A127">
        <v>113</v>
      </c>
      <c r="B127">
        <v>0.697803</v>
      </c>
      <c r="E127" s="16">
        <f t="shared" si="18"/>
      </c>
      <c r="F127" s="17">
        <f t="shared" si="13"/>
      </c>
      <c r="G127" s="18">
        <f t="shared" si="14"/>
      </c>
      <c r="I127" s="8">
        <f t="shared" si="15"/>
      </c>
      <c r="J127" s="9">
        <f t="shared" si="16"/>
      </c>
      <c r="K127" s="8">
        <f t="shared" si="17"/>
      </c>
      <c r="L127" s="19">
        <f t="shared" si="19"/>
      </c>
      <c r="M127" s="20">
        <f t="shared" si="20"/>
      </c>
      <c r="N127" s="21">
        <f t="shared" si="21"/>
      </c>
      <c r="O127" s="22">
        <f t="shared" si="22"/>
      </c>
      <c r="P127">
        <v>113</v>
      </c>
      <c r="Q127">
        <v>0.818254</v>
      </c>
      <c r="S127" s="15">
        <f t="shared" si="23"/>
        <v>0</v>
      </c>
      <c r="T127" s="15">
        <f t="shared" si="24"/>
        <v>0</v>
      </c>
    </row>
    <row r="128" spans="1:20" ht="12.75">
      <c r="A128">
        <v>114</v>
      </c>
      <c r="B128">
        <v>0.732693</v>
      </c>
      <c r="E128" s="16">
        <f t="shared" si="18"/>
      </c>
      <c r="F128" s="17">
        <f t="shared" si="13"/>
      </c>
      <c r="G128" s="18">
        <f t="shared" si="14"/>
      </c>
      <c r="I128" s="8">
        <f t="shared" si="15"/>
      </c>
      <c r="J128" s="9">
        <f t="shared" si="16"/>
      </c>
      <c r="K128" s="8">
        <f t="shared" si="17"/>
      </c>
      <c r="L128" s="19">
        <f t="shared" si="19"/>
      </c>
      <c r="M128" s="20">
        <f t="shared" si="20"/>
      </c>
      <c r="N128" s="21">
        <f t="shared" si="21"/>
      </c>
      <c r="O128" s="22">
        <f t="shared" si="22"/>
      </c>
      <c r="P128">
        <v>114</v>
      </c>
      <c r="Q128">
        <v>0.904945</v>
      </c>
      <c r="S128" s="15">
        <f t="shared" si="23"/>
        <v>0</v>
      </c>
      <c r="T128" s="15">
        <f t="shared" si="24"/>
        <v>0</v>
      </c>
    </row>
    <row r="129" spans="1:20" ht="12.75">
      <c r="A129">
        <v>115</v>
      </c>
      <c r="B129">
        <v>0.769327</v>
      </c>
      <c r="E129" s="16">
        <f t="shared" si="18"/>
      </c>
      <c r="F129" s="17">
        <f>IF(E129="","",(1-VLOOKUP(E129,$A$14:$B$129,2,FALSE))*F128)</f>
      </c>
      <c r="G129" s="18">
        <f t="shared" si="14"/>
      </c>
      <c r="I129" s="8">
        <f t="shared" si="15"/>
      </c>
      <c r="J129" s="9">
        <f t="shared" si="16"/>
      </c>
      <c r="K129" s="8">
        <f t="shared" si="17"/>
      </c>
      <c r="L129" s="19">
        <f t="shared" si="19"/>
      </c>
      <c r="M129" s="20">
        <f t="shared" si="20"/>
      </c>
      <c r="N129" s="21">
        <f t="shared" si="21"/>
      </c>
      <c r="O129" s="22">
        <f t="shared" si="22"/>
      </c>
      <c r="P129">
        <v>115</v>
      </c>
      <c r="Q129">
        <v>1</v>
      </c>
      <c r="S129" s="15">
        <f t="shared" si="23"/>
        <v>0</v>
      </c>
      <c r="T129" s="15">
        <f t="shared" si="24"/>
        <v>0</v>
      </c>
    </row>
    <row r="130" spans="1:20" ht="12.75">
      <c r="A130" t="s">
        <v>2</v>
      </c>
      <c r="B130">
        <v>0.807794</v>
      </c>
      <c r="K130" s="11"/>
      <c r="L130" s="11"/>
      <c r="M130" s="11"/>
      <c r="N130" s="11"/>
      <c r="P130" t="s">
        <v>3</v>
      </c>
      <c r="S130" s="15">
        <f>SUM(S14:S129)</f>
        <v>26690822.608546946</v>
      </c>
      <c r="T130" s="15">
        <f>SUM(T14:T129)</f>
        <v>22616170.033379298</v>
      </c>
    </row>
    <row r="131" spans="2:14" ht="12.75">
      <c r="B131">
        <v>0.848183</v>
      </c>
      <c r="K131" s="11"/>
      <c r="L131" s="11"/>
      <c r="M131" s="11"/>
      <c r="N131" s="11"/>
    </row>
    <row r="132" spans="2:14" ht="12.75">
      <c r="B132">
        <v>0.890592</v>
      </c>
      <c r="K132" s="11"/>
      <c r="L132" s="11"/>
      <c r="M132" s="11"/>
      <c r="N132" s="11"/>
    </row>
    <row r="133" spans="2:14" ht="12.75">
      <c r="B133">
        <v>0.935122</v>
      </c>
      <c r="K133" s="11"/>
      <c r="L133" s="11"/>
      <c r="M133" s="11"/>
      <c r="N133" s="11"/>
    </row>
    <row r="134" spans="11:14" ht="12.75">
      <c r="K134" s="11"/>
      <c r="L134" s="11"/>
      <c r="M134" s="11"/>
      <c r="N134" s="11"/>
    </row>
    <row r="135" spans="11:14" ht="12.75">
      <c r="K135" s="11"/>
      <c r="L135" s="11"/>
      <c r="M135" s="11"/>
      <c r="N135" s="11"/>
    </row>
    <row r="136" spans="11:14" ht="12.75">
      <c r="K136" s="11"/>
      <c r="L136" s="11"/>
      <c r="M136" s="11"/>
      <c r="N136" s="11"/>
    </row>
    <row r="137" spans="11:14" ht="12.75">
      <c r="K137" s="11"/>
      <c r="L137" s="11"/>
      <c r="M137" s="11"/>
      <c r="N137" s="11"/>
    </row>
    <row r="138" spans="11:14" ht="12.75">
      <c r="K138" s="11"/>
      <c r="L138" s="11"/>
      <c r="M138" s="11"/>
      <c r="N138" s="11"/>
    </row>
    <row r="139" spans="11:14" ht="12.75">
      <c r="K139" s="11"/>
      <c r="L139" s="11"/>
      <c r="M139" s="11"/>
      <c r="N139" s="11"/>
    </row>
    <row r="140" spans="11:14" ht="12.75">
      <c r="K140" s="11"/>
      <c r="L140" s="11"/>
      <c r="M140" s="11"/>
      <c r="N140" s="11"/>
    </row>
    <row r="141" spans="11:14" ht="12.75">
      <c r="K141" s="11"/>
      <c r="L141" s="11"/>
      <c r="M141" s="11"/>
      <c r="N141" s="11"/>
    </row>
    <row r="142" spans="11:14" ht="12.75">
      <c r="K142" s="11"/>
      <c r="L142" s="11"/>
      <c r="M142" s="11"/>
      <c r="N142" s="11"/>
    </row>
    <row r="143" spans="11:14" ht="12.75">
      <c r="K143" s="11"/>
      <c r="L143" s="11"/>
      <c r="M143" s="11"/>
      <c r="N143" s="11"/>
    </row>
    <row r="144" spans="11:14" ht="12.75">
      <c r="K144" s="11"/>
      <c r="L144" s="11"/>
      <c r="M144" s="11"/>
      <c r="N144" s="11"/>
    </row>
    <row r="145" spans="11:14" ht="12.75">
      <c r="K145" s="11"/>
      <c r="L145" s="11"/>
      <c r="M145" s="11"/>
      <c r="N145" s="11"/>
    </row>
    <row r="146" spans="11:14" ht="12.75">
      <c r="K146" s="11"/>
      <c r="L146" s="11"/>
      <c r="M146" s="11"/>
      <c r="N146" s="11"/>
    </row>
    <row r="147" spans="11:14" ht="12.75">
      <c r="K147" s="11"/>
      <c r="L147" s="11"/>
      <c r="M147" s="11"/>
      <c r="N147" s="11"/>
    </row>
    <row r="148" spans="11:14" ht="12.75">
      <c r="K148" s="11"/>
      <c r="L148" s="11"/>
      <c r="M148" s="11"/>
      <c r="N148" s="11"/>
    </row>
    <row r="149" spans="11:14" ht="12.75">
      <c r="K149" s="11"/>
      <c r="L149" s="11"/>
      <c r="M149" s="11"/>
      <c r="N149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9"/>
  <sheetViews>
    <sheetView workbookViewId="0" topLeftCell="A1">
      <selection activeCell="A5" sqref="A5:A10"/>
    </sheetView>
  </sheetViews>
  <sheetFormatPr defaultColWidth="9.140625" defaultRowHeight="12.75"/>
  <cols>
    <col min="1" max="7" width="12.7109375" style="0" customWidth="1"/>
    <col min="8" max="11" width="16.7109375" style="0" customWidth="1"/>
    <col min="12" max="17" width="12.7109375" style="0" customWidth="1"/>
    <col min="19" max="20" width="13.7109375" style="0" customWidth="1"/>
  </cols>
  <sheetData>
    <row r="1" spans="1:14" ht="17.25">
      <c r="A1" s="1" t="s">
        <v>0</v>
      </c>
      <c r="K1" s="11"/>
      <c r="L1" s="11"/>
      <c r="M1" s="11"/>
      <c r="N1" s="11"/>
    </row>
    <row r="2" spans="1:14" ht="12.75">
      <c r="A2" t="s">
        <v>29</v>
      </c>
      <c r="K2" s="11"/>
      <c r="L2" s="11"/>
      <c r="M2" s="11"/>
      <c r="N2" s="11"/>
    </row>
    <row r="3" spans="1:14" ht="12.75">
      <c r="A3" t="s">
        <v>40</v>
      </c>
      <c r="K3" s="11"/>
      <c r="L3" s="11"/>
      <c r="M3" s="11"/>
      <c r="N3" s="11"/>
    </row>
    <row r="4" spans="11:14" ht="12.75">
      <c r="K4" s="11"/>
      <c r="L4" s="11"/>
      <c r="M4" s="11"/>
      <c r="N4" s="11"/>
    </row>
    <row r="5" spans="1:14" ht="12.75">
      <c r="A5" s="45">
        <f>Calc_Summary!A5</f>
        <v>65</v>
      </c>
      <c r="B5" t="s">
        <v>6</v>
      </c>
      <c r="K5" s="11"/>
      <c r="L5" s="11"/>
      <c r="M5" s="11"/>
      <c r="N5" s="11"/>
    </row>
    <row r="6" spans="1:14" ht="12.75">
      <c r="A6" s="45"/>
      <c r="K6" s="11"/>
      <c r="L6" s="11"/>
      <c r="M6" s="11"/>
      <c r="N6" s="11"/>
    </row>
    <row r="7" spans="1:14" ht="12.75">
      <c r="A7" s="46">
        <f>Calc_Summary!A7</f>
        <v>0.0235</v>
      </c>
      <c r="B7" t="s">
        <v>1</v>
      </c>
      <c r="F7" s="2">
        <v>0</v>
      </c>
      <c r="G7" t="s">
        <v>9</v>
      </c>
      <c r="K7" s="11"/>
      <c r="L7" s="11"/>
      <c r="M7" s="11"/>
      <c r="N7" s="11"/>
    </row>
    <row r="8" spans="1:14" ht="12.75">
      <c r="A8" s="44"/>
      <c r="K8" s="11"/>
      <c r="L8" s="11"/>
      <c r="M8" s="11"/>
      <c r="N8" s="11"/>
    </row>
    <row r="9" spans="1:20" ht="12.75">
      <c r="A9" s="47">
        <f>Calc_Summary!A6</f>
        <v>12000</v>
      </c>
      <c r="B9" t="s">
        <v>41</v>
      </c>
      <c r="D9" s="10">
        <f>K129</f>
      </c>
      <c r="F9" s="14" t="s">
        <v>13</v>
      </c>
      <c r="G9" s="14"/>
      <c r="H9" s="14"/>
      <c r="I9" s="14"/>
      <c r="L9" s="11"/>
      <c r="M9" s="11"/>
      <c r="N9" s="11"/>
      <c r="O9" s="11"/>
      <c r="T9" s="9">
        <f>K13*0.02</f>
        <v>37435985.350988396</v>
      </c>
    </row>
    <row r="10" spans="1:21" ht="12.75">
      <c r="A10" s="47">
        <f>A9*O13</f>
        <v>187179.92675494196</v>
      </c>
      <c r="B10" t="s">
        <v>7</v>
      </c>
      <c r="E10" s="14" t="s">
        <v>26</v>
      </c>
      <c r="F10" s="14" t="s">
        <v>12</v>
      </c>
      <c r="G10" s="14" t="s">
        <v>16</v>
      </c>
      <c r="H10" s="14"/>
      <c r="I10" s="14"/>
      <c r="J10" s="14" t="s">
        <v>27</v>
      </c>
      <c r="L10" s="11"/>
      <c r="M10" s="12" t="s">
        <v>20</v>
      </c>
      <c r="N10" s="12" t="s">
        <v>22</v>
      </c>
      <c r="O10" s="12" t="s">
        <v>24</v>
      </c>
      <c r="S10" s="42">
        <v>0.0015</v>
      </c>
      <c r="T10" s="15">
        <f>T130</f>
        <v>28690613.727389105</v>
      </c>
      <c r="U10" s="43">
        <f>T10/K13</f>
        <v>0.015327826132206566</v>
      </c>
    </row>
    <row r="11" spans="1:20" ht="12.75">
      <c r="A11" s="2"/>
      <c r="E11" s="14" t="s">
        <v>4</v>
      </c>
      <c r="F11" s="14" t="s">
        <v>11</v>
      </c>
      <c r="G11" s="14" t="s">
        <v>17</v>
      </c>
      <c r="H11" s="14" t="s">
        <v>28</v>
      </c>
      <c r="I11" s="14" t="s">
        <v>14</v>
      </c>
      <c r="J11" s="14" t="s">
        <v>15</v>
      </c>
      <c r="K11" t="s">
        <v>10</v>
      </c>
      <c r="L11" s="12" t="s">
        <v>19</v>
      </c>
      <c r="M11" s="12" t="s">
        <v>21</v>
      </c>
      <c r="N11" s="12" t="s">
        <v>23</v>
      </c>
      <c r="O11" s="12" t="s">
        <v>25</v>
      </c>
      <c r="S11" s="23" t="s">
        <v>57</v>
      </c>
      <c r="T11" s="23" t="s">
        <v>59</v>
      </c>
    </row>
    <row r="12" spans="12:20" ht="12.75">
      <c r="L12" s="11"/>
      <c r="M12" s="11"/>
      <c r="N12" s="11"/>
      <c r="S12" s="23" t="s">
        <v>58</v>
      </c>
      <c r="T12" s="23" t="s">
        <v>60</v>
      </c>
    </row>
    <row r="13" spans="1:17" ht="12.75">
      <c r="A13" s="5" t="s">
        <v>4</v>
      </c>
      <c r="B13" s="5" t="s">
        <v>5</v>
      </c>
      <c r="F13" s="6"/>
      <c r="G13" s="6"/>
      <c r="H13" s="9"/>
      <c r="K13" s="8">
        <f>$A$10*10000</f>
        <v>1871799267.5494196</v>
      </c>
      <c r="L13" s="13"/>
      <c r="M13" s="11"/>
      <c r="N13" s="11"/>
      <c r="O13" s="22">
        <f>SUM(O14:O129)</f>
        <v>15.598327229578496</v>
      </c>
      <c r="P13" s="5" t="s">
        <v>4</v>
      </c>
      <c r="Q13" s="5" t="s">
        <v>5</v>
      </c>
    </row>
    <row r="14" spans="1:20" ht="12.75">
      <c r="A14">
        <v>0</v>
      </c>
      <c r="B14">
        <v>0.006091</v>
      </c>
      <c r="E14" s="16">
        <f>A5</f>
        <v>65</v>
      </c>
      <c r="F14" s="17">
        <f>10000</f>
        <v>10000</v>
      </c>
      <c r="G14" s="18">
        <f>IF(E14="","",(1+$F$7)^(E14-$A$5))</f>
        <v>1</v>
      </c>
      <c r="H14" s="9">
        <f aca="true" t="shared" si="0" ref="H14:H64">IF(E14="","",$A$9*F14*G14)</f>
        <v>120000000</v>
      </c>
      <c r="I14" s="8">
        <f>IF(E14="","",K13-H14)</f>
        <v>1751799267.5494196</v>
      </c>
      <c r="J14" s="9">
        <f>IF(E14="","",I14*((1+$A$7)*(1+$F$7)-1))</f>
        <v>41167282.787411496</v>
      </c>
      <c r="K14" s="8">
        <f>IF(E14="","",I14+J14)</f>
        <v>1792966550.336831</v>
      </c>
      <c r="L14" s="19">
        <v>1</v>
      </c>
      <c r="M14" s="20">
        <v>1</v>
      </c>
      <c r="N14" s="21">
        <v>1</v>
      </c>
      <c r="O14" s="22">
        <f>L14*M14*N14</f>
        <v>1</v>
      </c>
      <c r="P14">
        <v>0</v>
      </c>
      <c r="Q14">
        <v>0.002311</v>
      </c>
      <c r="S14" s="15">
        <f>K14*$S$10</f>
        <v>2689449.825505247</v>
      </c>
      <c r="T14" s="15">
        <f>S14*N14</f>
        <v>2689449.825505247</v>
      </c>
    </row>
    <row r="15" spans="1:20" ht="12.75">
      <c r="A15">
        <v>1</v>
      </c>
      <c r="B15">
        <v>0.000461</v>
      </c>
      <c r="E15" s="16">
        <f>IF(E14&lt;MAX($A$14:$A$129),E14+1,"")</f>
        <v>66</v>
      </c>
      <c r="F15" s="17">
        <f>IF(E15="","",(1-VLOOKUP(E14,$A$14:$B$129,2,FALSE))*F14)</f>
        <v>9884.89</v>
      </c>
      <c r="G15" s="18">
        <f aca="true" t="shared" si="1" ref="G15:G78">IF(E15="","",(1+$F$7)^(E15-$A$5))</f>
        <v>1</v>
      </c>
      <c r="H15" s="15">
        <f t="shared" si="0"/>
        <v>118618680</v>
      </c>
      <c r="I15" s="8">
        <f aca="true" t="shared" si="2" ref="I15:I78">IF(E15="","",K14-H15)</f>
        <v>1674347870.336831</v>
      </c>
      <c r="J15" s="9">
        <f aca="true" t="shared" si="3" ref="J15:J78">IF(E15="","",I15*((1+$A$7)*(1+$F$7)-1))</f>
        <v>39347174.95291566</v>
      </c>
      <c r="K15" s="8">
        <f aca="true" t="shared" si="4" ref="K15:K78">IF(E15="","",I15+J15)</f>
        <v>1713695045.2897468</v>
      </c>
      <c r="L15" s="19">
        <f>IF(E15="","",L14*(1+$F$7))</f>
        <v>1</v>
      </c>
      <c r="M15" s="20">
        <f>IF(E15="","",(1-VLOOKUP(E14,$A$14:$B$129,2,FALSE))*M14)</f>
        <v>0.988489</v>
      </c>
      <c r="N15" s="21">
        <f>IF(E15="","",N14/((1+$A$7)*(1+$F$7)))</f>
        <v>0.9770395701025891</v>
      </c>
      <c r="O15" s="22">
        <f>IF(E15="","",L15*M15*N15)</f>
        <v>0.9657928676111381</v>
      </c>
      <c r="P15">
        <v>1</v>
      </c>
      <c r="Q15">
        <v>0.000906</v>
      </c>
      <c r="S15" s="15">
        <f aca="true" t="shared" si="5" ref="S15:S78">IF(K15="",0,K15*$S$10)</f>
        <v>2570542.56793462</v>
      </c>
      <c r="T15" s="15">
        <f aca="true" t="shared" si="6" ref="T15:T78">IF(K15="",0,S15*N15)</f>
        <v>2511521.805505247</v>
      </c>
    </row>
    <row r="16" spans="1:20" ht="12.75">
      <c r="A16">
        <v>2</v>
      </c>
      <c r="B16">
        <v>0.000268</v>
      </c>
      <c r="E16" s="16">
        <f aca="true" t="shared" si="7" ref="E16:E79">IF(E15&lt;MAX($A$14:$A$129),E15+1,"")</f>
        <v>67</v>
      </c>
      <c r="F16" s="17">
        <f aca="true" t="shared" si="8" ref="F16:F64">IF(E16="","",(1-VLOOKUP(E15,$A$14:$B$129,2,FALSE))*F15)</f>
        <v>9760.61716292</v>
      </c>
      <c r="G16" s="18">
        <f t="shared" si="1"/>
        <v>1</v>
      </c>
      <c r="H16" s="15">
        <f t="shared" si="0"/>
        <v>117127405.95504</v>
      </c>
      <c r="I16" s="8">
        <f t="shared" si="2"/>
        <v>1596567639.3347068</v>
      </c>
      <c r="J16" s="9">
        <f t="shared" si="3"/>
        <v>37519339.52436573</v>
      </c>
      <c r="K16" s="8">
        <f t="shared" si="4"/>
        <v>1634086978.8590724</v>
      </c>
      <c r="L16" s="19">
        <f aca="true" t="shared" si="9" ref="L16:L79">IF(E16="","",L15*(1+$F$7))</f>
        <v>1</v>
      </c>
      <c r="M16" s="20">
        <f aca="true" t="shared" si="10" ref="M16:M79">IF(E16="","",(1-VLOOKUP(E15,$A$14:$B$129,2,FALSE))*M15)</f>
        <v>0.9760617162919999</v>
      </c>
      <c r="N16" s="21">
        <f aca="true" t="shared" si="11" ref="N16:N79">IF(E16="","",N15/((1+$A$7)*(1+$F$7)))</f>
        <v>0.9546063215462521</v>
      </c>
      <c r="O16" s="22">
        <f aca="true" t="shared" si="12" ref="O16:O79">IF(E16="","",L16*M16*N16)</f>
        <v>0.9317546845916276</v>
      </c>
      <c r="P16">
        <v>2</v>
      </c>
      <c r="Q16">
        <v>0.000504</v>
      </c>
      <c r="S16" s="15">
        <f t="shared" si="5"/>
        <v>2451130.468288609</v>
      </c>
      <c r="T16" s="15">
        <f t="shared" si="6"/>
        <v>2339864.639962931</v>
      </c>
    </row>
    <row r="17" spans="1:20" ht="12.75">
      <c r="A17">
        <v>3</v>
      </c>
      <c r="B17">
        <v>0.000195</v>
      </c>
      <c r="E17" s="16">
        <f t="shared" si="7"/>
        <v>68</v>
      </c>
      <c r="F17" s="17">
        <f t="shared" si="8"/>
        <v>9626.193943352266</v>
      </c>
      <c r="G17" s="18">
        <f t="shared" si="1"/>
        <v>1</v>
      </c>
      <c r="H17" s="15">
        <f t="shared" si="0"/>
        <v>115514327.32022719</v>
      </c>
      <c r="I17" s="8">
        <f t="shared" si="2"/>
        <v>1518572651.5388453</v>
      </c>
      <c r="J17" s="9">
        <f t="shared" si="3"/>
        <v>35686457.31116298</v>
      </c>
      <c r="K17" s="8">
        <f t="shared" si="4"/>
        <v>1554259108.8500082</v>
      </c>
      <c r="L17" s="19">
        <f t="shared" si="9"/>
        <v>1</v>
      </c>
      <c r="M17" s="20">
        <f t="shared" si="10"/>
        <v>0.9626193943352265</v>
      </c>
      <c r="N17" s="21">
        <f t="shared" si="11"/>
        <v>0.9326881500207641</v>
      </c>
      <c r="O17" s="22">
        <f t="shared" si="12"/>
        <v>0.8978237020766308</v>
      </c>
      <c r="P17">
        <v>3</v>
      </c>
      <c r="Q17">
        <v>0.000408</v>
      </c>
      <c r="S17" s="15">
        <f t="shared" si="5"/>
        <v>2331388.6632750123</v>
      </c>
      <c r="T17" s="15">
        <f t="shared" si="6"/>
        <v>2174458.5793293533</v>
      </c>
    </row>
    <row r="18" spans="1:20" ht="12.75">
      <c r="A18">
        <v>4</v>
      </c>
      <c r="B18">
        <v>0.000166</v>
      </c>
      <c r="E18" s="16">
        <f t="shared" si="7"/>
        <v>69</v>
      </c>
      <c r="F18" s="17">
        <f t="shared" si="8"/>
        <v>9480.549628989345</v>
      </c>
      <c r="G18" s="18">
        <f t="shared" si="1"/>
        <v>1</v>
      </c>
      <c r="H18" s="15">
        <f t="shared" si="0"/>
        <v>113766595.54787214</v>
      </c>
      <c r="I18" s="8">
        <f t="shared" si="2"/>
        <v>1440492513.3021362</v>
      </c>
      <c r="J18" s="9">
        <f t="shared" si="3"/>
        <v>33851574.06260031</v>
      </c>
      <c r="K18" s="8">
        <f t="shared" si="4"/>
        <v>1474344087.3647366</v>
      </c>
      <c r="L18" s="19">
        <f t="shared" si="9"/>
        <v>1</v>
      </c>
      <c r="M18" s="20">
        <f t="shared" si="10"/>
        <v>0.9480549628989345</v>
      </c>
      <c r="N18" s="21">
        <f t="shared" si="11"/>
        <v>0.9112732291360665</v>
      </c>
      <c r="O18" s="22">
        <f t="shared" si="12"/>
        <v>0.8639371074393858</v>
      </c>
      <c r="P18">
        <v>4</v>
      </c>
      <c r="Q18">
        <v>0.000357</v>
      </c>
      <c r="S18" s="15">
        <f t="shared" si="5"/>
        <v>2211516.131047105</v>
      </c>
      <c r="T18" s="15">
        <f t="shared" si="6"/>
        <v>2015295.4460257955</v>
      </c>
    </row>
    <row r="19" spans="1:20" ht="12.75">
      <c r="A19">
        <v>5</v>
      </c>
      <c r="B19">
        <v>0.000148</v>
      </c>
      <c r="E19" s="16">
        <f t="shared" si="7"/>
        <v>70</v>
      </c>
      <c r="F19" s="17">
        <f t="shared" si="8"/>
        <v>9322.688997117044</v>
      </c>
      <c r="G19" s="18">
        <f t="shared" si="1"/>
        <v>1</v>
      </c>
      <c r="H19" s="15">
        <f t="shared" si="0"/>
        <v>111872267.96540453</v>
      </c>
      <c r="I19" s="8">
        <f t="shared" si="2"/>
        <v>1362471819.399332</v>
      </c>
      <c r="J19" s="9">
        <f t="shared" si="3"/>
        <v>32018087.75588441</v>
      </c>
      <c r="K19" s="8">
        <f t="shared" si="4"/>
        <v>1394489907.1552165</v>
      </c>
      <c r="L19" s="19">
        <f t="shared" si="9"/>
        <v>1</v>
      </c>
      <c r="M19" s="20">
        <f t="shared" si="10"/>
        <v>0.9322688997117045</v>
      </c>
      <c r="N19" s="21">
        <f t="shared" si="11"/>
        <v>0.8903500040411005</v>
      </c>
      <c r="O19" s="22">
        <f t="shared" si="12"/>
        <v>0.8300456186257085</v>
      </c>
      <c r="P19">
        <v>5</v>
      </c>
      <c r="Q19">
        <v>0.000324</v>
      </c>
      <c r="S19" s="15">
        <f t="shared" si="5"/>
        <v>2091734.8607328248</v>
      </c>
      <c r="T19" s="15">
        <f t="shared" si="6"/>
        <v>1862376.1417063815</v>
      </c>
    </row>
    <row r="20" spans="1:20" ht="12.75">
      <c r="A20">
        <v>6</v>
      </c>
      <c r="B20">
        <v>0.000138</v>
      </c>
      <c r="E20" s="16">
        <f t="shared" si="7"/>
        <v>71</v>
      </c>
      <c r="F20" s="17">
        <f t="shared" si="8"/>
        <v>9151.095583436107</v>
      </c>
      <c r="G20" s="18">
        <f t="shared" si="1"/>
        <v>1</v>
      </c>
      <c r="H20" s="15">
        <f t="shared" si="0"/>
        <v>109813147.00123328</v>
      </c>
      <c r="I20" s="8">
        <f t="shared" si="2"/>
        <v>1284676760.153983</v>
      </c>
      <c r="J20" s="9">
        <f t="shared" si="3"/>
        <v>30189903.8636187</v>
      </c>
      <c r="K20" s="8">
        <f t="shared" si="4"/>
        <v>1314866664.0176017</v>
      </c>
      <c r="L20" s="19">
        <f t="shared" si="9"/>
        <v>1</v>
      </c>
      <c r="M20" s="20">
        <f t="shared" si="10"/>
        <v>0.9151095583436107</v>
      </c>
      <c r="N20" s="21">
        <f t="shared" si="11"/>
        <v>0.8699071851891553</v>
      </c>
      <c r="O20" s="22">
        <f t="shared" si="12"/>
        <v>0.7960603800383815</v>
      </c>
      <c r="P20">
        <v>6</v>
      </c>
      <c r="Q20">
        <v>0.000301</v>
      </c>
      <c r="S20" s="15">
        <f t="shared" si="5"/>
        <v>1972299.9960264026</v>
      </c>
      <c r="T20" s="15">
        <f t="shared" si="6"/>
        <v>1715717.93789191</v>
      </c>
    </row>
    <row r="21" spans="1:20" ht="12.75">
      <c r="A21">
        <v>7</v>
      </c>
      <c r="B21">
        <v>0.00013</v>
      </c>
      <c r="E21" s="16">
        <f t="shared" si="7"/>
        <v>72</v>
      </c>
      <c r="F21" s="17">
        <f t="shared" si="8"/>
        <v>8964.94399707785</v>
      </c>
      <c r="G21" s="18">
        <f t="shared" si="1"/>
        <v>1</v>
      </c>
      <c r="H21" s="15">
        <f t="shared" si="0"/>
        <v>107579327.9649342</v>
      </c>
      <c r="I21" s="8">
        <f t="shared" si="2"/>
        <v>1207287336.0526676</v>
      </c>
      <c r="J21" s="9">
        <f t="shared" si="3"/>
        <v>28371252.39723778</v>
      </c>
      <c r="K21" s="8">
        <f t="shared" si="4"/>
        <v>1235658588.4499054</v>
      </c>
      <c r="L21" s="19">
        <f t="shared" si="9"/>
        <v>1</v>
      </c>
      <c r="M21" s="20">
        <f t="shared" si="10"/>
        <v>0.896494399707785</v>
      </c>
      <c r="N21" s="21">
        <f t="shared" si="11"/>
        <v>0.8499337422463656</v>
      </c>
      <c r="O21" s="22">
        <f t="shared" si="12"/>
        <v>0.7619608400465469</v>
      </c>
      <c r="P21">
        <v>7</v>
      </c>
      <c r="Q21">
        <v>0.000286</v>
      </c>
      <c r="S21" s="15">
        <f t="shared" si="5"/>
        <v>1853487.8826748582</v>
      </c>
      <c r="T21" s="15">
        <f t="shared" si="6"/>
        <v>1575341.892330135</v>
      </c>
    </row>
    <row r="22" spans="1:20" ht="12.75">
      <c r="A22">
        <v>8</v>
      </c>
      <c r="B22">
        <v>0.000122</v>
      </c>
      <c r="E22" s="16">
        <f t="shared" si="7"/>
        <v>73</v>
      </c>
      <c r="F22" s="17">
        <f t="shared" si="8"/>
        <v>8764.613358519147</v>
      </c>
      <c r="G22" s="18">
        <f t="shared" si="1"/>
        <v>1</v>
      </c>
      <c r="H22" s="15">
        <f t="shared" si="0"/>
        <v>105175360.30222976</v>
      </c>
      <c r="I22" s="8">
        <f t="shared" si="2"/>
        <v>1130483228.1476755</v>
      </c>
      <c r="J22" s="9">
        <f t="shared" si="3"/>
        <v>26566355.86147046</v>
      </c>
      <c r="K22" s="8">
        <f t="shared" si="4"/>
        <v>1157049584.009146</v>
      </c>
      <c r="L22" s="19">
        <f t="shared" si="9"/>
        <v>1</v>
      </c>
      <c r="M22" s="20">
        <f t="shared" si="10"/>
        <v>0.8764613358519149</v>
      </c>
      <c r="N22" s="21">
        <f t="shared" si="11"/>
        <v>0.8304188981400739</v>
      </c>
      <c r="O22" s="22">
        <f t="shared" si="12"/>
        <v>0.7278300567805244</v>
      </c>
      <c r="P22">
        <v>8</v>
      </c>
      <c r="Q22">
        <v>0.000328</v>
      </c>
      <c r="S22" s="15">
        <f t="shared" si="5"/>
        <v>1735574.376013719</v>
      </c>
      <c r="T22" s="15">
        <f t="shared" si="6"/>
        <v>1441253.7609694588</v>
      </c>
    </row>
    <row r="23" spans="1:20" ht="12.75">
      <c r="A23">
        <v>9</v>
      </c>
      <c r="B23">
        <v>0.000113</v>
      </c>
      <c r="E23" s="16">
        <f t="shared" si="7"/>
        <v>74</v>
      </c>
      <c r="F23" s="17">
        <f t="shared" si="8"/>
        <v>8550.914555611733</v>
      </c>
      <c r="G23" s="18">
        <f t="shared" si="1"/>
        <v>1</v>
      </c>
      <c r="H23" s="15">
        <f t="shared" si="0"/>
        <v>102610974.6673408</v>
      </c>
      <c r="I23" s="8">
        <f t="shared" si="2"/>
        <v>1054438609.3418052</v>
      </c>
      <c r="J23" s="9">
        <f t="shared" si="3"/>
        <v>24779307.319532502</v>
      </c>
      <c r="K23" s="8">
        <f t="shared" si="4"/>
        <v>1079217916.6613376</v>
      </c>
      <c r="L23" s="19">
        <f t="shared" si="9"/>
        <v>1</v>
      </c>
      <c r="M23" s="20">
        <f t="shared" si="10"/>
        <v>0.8550914555611735</v>
      </c>
      <c r="N23" s="21">
        <f t="shared" si="11"/>
        <v>0.8113521232438434</v>
      </c>
      <c r="O23" s="22">
        <f t="shared" si="12"/>
        <v>0.6937802680372267</v>
      </c>
      <c r="P23">
        <v>9</v>
      </c>
      <c r="Q23">
        <v>0.000362</v>
      </c>
      <c r="S23" s="15">
        <f t="shared" si="5"/>
        <v>1618826.8749920065</v>
      </c>
      <c r="T23" s="15">
        <f t="shared" si="6"/>
        <v>1313438.6221889604</v>
      </c>
    </row>
    <row r="24" spans="1:20" ht="12.75">
      <c r="A24">
        <v>10</v>
      </c>
      <c r="B24">
        <v>0.000107</v>
      </c>
      <c r="E24" s="16">
        <f t="shared" si="7"/>
        <v>75</v>
      </c>
      <c r="F24" s="17">
        <f t="shared" si="8"/>
        <v>8323.879223245685</v>
      </c>
      <c r="G24" s="18">
        <f t="shared" si="1"/>
        <v>1</v>
      </c>
      <c r="H24" s="15">
        <f t="shared" si="0"/>
        <v>99886550.67894822</v>
      </c>
      <c r="I24" s="8">
        <f t="shared" si="2"/>
        <v>979331365.9823895</v>
      </c>
      <c r="J24" s="9">
        <f t="shared" si="3"/>
        <v>23014287.100586228</v>
      </c>
      <c r="K24" s="8">
        <f t="shared" si="4"/>
        <v>1002345653.0829756</v>
      </c>
      <c r="L24" s="19">
        <f t="shared" si="9"/>
        <v>1</v>
      </c>
      <c r="M24" s="20">
        <f t="shared" si="10"/>
        <v>0.8323879223245688</v>
      </c>
      <c r="N24" s="21">
        <f t="shared" si="11"/>
        <v>0.7927231296959877</v>
      </c>
      <c r="O24" s="22">
        <f t="shared" si="12"/>
        <v>0.6598531589062729</v>
      </c>
      <c r="P24">
        <v>10</v>
      </c>
      <c r="Q24">
        <v>0.00039</v>
      </c>
      <c r="S24" s="15">
        <f t="shared" si="5"/>
        <v>1503518.4796244635</v>
      </c>
      <c r="T24" s="15">
        <f t="shared" si="6"/>
        <v>1191873.8747236577</v>
      </c>
    </row>
    <row r="25" spans="1:20" ht="12.75">
      <c r="A25">
        <v>11</v>
      </c>
      <c r="B25">
        <v>0.00011</v>
      </c>
      <c r="E25" s="16">
        <f t="shared" si="7"/>
        <v>76</v>
      </c>
      <c r="F25" s="17">
        <f t="shared" si="8"/>
        <v>8081.879082588263</v>
      </c>
      <c r="G25" s="18">
        <f t="shared" si="1"/>
        <v>1</v>
      </c>
      <c r="H25" s="15">
        <f t="shared" si="0"/>
        <v>96982548.99105915</v>
      </c>
      <c r="I25" s="8">
        <f t="shared" si="2"/>
        <v>905363104.0919164</v>
      </c>
      <c r="J25" s="9">
        <f t="shared" si="3"/>
        <v>21276032.946160104</v>
      </c>
      <c r="K25" s="8">
        <f t="shared" si="4"/>
        <v>926639137.0380765</v>
      </c>
      <c r="L25" s="19">
        <f t="shared" si="9"/>
        <v>1</v>
      </c>
      <c r="M25" s="20">
        <f t="shared" si="10"/>
        <v>0.8081879082588266</v>
      </c>
      <c r="N25" s="21">
        <f t="shared" si="11"/>
        <v>0.7745218658485468</v>
      </c>
      <c r="O25" s="22">
        <f t="shared" si="12"/>
        <v>0.6259592066608605</v>
      </c>
      <c r="P25">
        <v>11</v>
      </c>
      <c r="Q25">
        <v>0.000413</v>
      </c>
      <c r="S25" s="15">
        <f t="shared" si="5"/>
        <v>1389958.705557115</v>
      </c>
      <c r="T25" s="15">
        <f t="shared" si="6"/>
        <v>1076553.4100805274</v>
      </c>
    </row>
    <row r="26" spans="1:20" ht="12.75">
      <c r="A26">
        <v>12</v>
      </c>
      <c r="B26">
        <v>0.000133</v>
      </c>
      <c r="E26" s="16">
        <f t="shared" si="7"/>
        <v>77</v>
      </c>
      <c r="F26" s="17">
        <f t="shared" si="8"/>
        <v>7823.0730687265395</v>
      </c>
      <c r="G26" s="18">
        <f t="shared" si="1"/>
        <v>1</v>
      </c>
      <c r="H26" s="15">
        <f t="shared" si="0"/>
        <v>93876876.82471848</v>
      </c>
      <c r="I26" s="8">
        <f t="shared" si="2"/>
        <v>832762260.213358</v>
      </c>
      <c r="J26" s="9">
        <f t="shared" si="3"/>
        <v>19569913.11501398</v>
      </c>
      <c r="K26" s="8">
        <f t="shared" si="4"/>
        <v>852332173.328372</v>
      </c>
      <c r="L26" s="19">
        <f t="shared" si="9"/>
        <v>1</v>
      </c>
      <c r="M26" s="20">
        <f t="shared" si="10"/>
        <v>0.7823073068726542</v>
      </c>
      <c r="N26" s="21">
        <f t="shared" si="11"/>
        <v>0.7567385108437193</v>
      </c>
      <c r="O26" s="22">
        <f t="shared" si="12"/>
        <v>0.5920020664249729</v>
      </c>
      <c r="P26">
        <v>12</v>
      </c>
      <c r="Q26">
        <v>0.000431</v>
      </c>
      <c r="S26" s="15">
        <f t="shared" si="5"/>
        <v>1278498.259992558</v>
      </c>
      <c r="T26" s="15">
        <f t="shared" si="6"/>
        <v>967488.8693830547</v>
      </c>
    </row>
    <row r="27" spans="1:20" ht="12.75">
      <c r="A27">
        <v>13</v>
      </c>
      <c r="B27">
        <v>0.000178</v>
      </c>
      <c r="E27" s="16">
        <f t="shared" si="7"/>
        <v>78</v>
      </c>
      <c r="F27" s="17">
        <f t="shared" si="8"/>
        <v>7546.863827889012</v>
      </c>
      <c r="G27" s="18">
        <f t="shared" si="1"/>
        <v>1</v>
      </c>
      <c r="H27" s="15">
        <f t="shared" si="0"/>
        <v>90562365.93466814</v>
      </c>
      <c r="I27" s="8">
        <f t="shared" si="2"/>
        <v>761769807.3937038</v>
      </c>
      <c r="J27" s="9">
        <f t="shared" si="3"/>
        <v>17901590.473752096</v>
      </c>
      <c r="K27" s="8">
        <f t="shared" si="4"/>
        <v>779671397.867456</v>
      </c>
      <c r="L27" s="19">
        <f t="shared" si="9"/>
        <v>1</v>
      </c>
      <c r="M27" s="20">
        <f t="shared" si="10"/>
        <v>0.7546863827889013</v>
      </c>
      <c r="N27" s="21">
        <f t="shared" si="11"/>
        <v>0.739363469314821</v>
      </c>
      <c r="O27" s="22">
        <f t="shared" si="12"/>
        <v>0.5579875422234551</v>
      </c>
      <c r="P27">
        <v>13</v>
      </c>
      <c r="Q27">
        <v>0.000446</v>
      </c>
      <c r="S27" s="15">
        <f t="shared" si="5"/>
        <v>1169507.096801184</v>
      </c>
      <c r="T27" s="15">
        <f t="shared" si="6"/>
        <v>864690.8244792275</v>
      </c>
    </row>
    <row r="28" spans="1:20" ht="12.75">
      <c r="A28">
        <v>14</v>
      </c>
      <c r="B28">
        <v>0.000238</v>
      </c>
      <c r="E28" s="16">
        <f t="shared" si="7"/>
        <v>79</v>
      </c>
      <c r="F28" s="17">
        <f t="shared" si="8"/>
        <v>7252.921028656563</v>
      </c>
      <c r="G28" s="18">
        <f t="shared" si="1"/>
        <v>1</v>
      </c>
      <c r="H28" s="15">
        <f t="shared" si="0"/>
        <v>87035052.34387876</v>
      </c>
      <c r="I28" s="8">
        <f t="shared" si="2"/>
        <v>692636345.5235772</v>
      </c>
      <c r="J28" s="9">
        <f t="shared" si="3"/>
        <v>16276954.119804118</v>
      </c>
      <c r="K28" s="8">
        <f t="shared" si="4"/>
        <v>708913299.6433814</v>
      </c>
      <c r="L28" s="19">
        <f t="shared" si="9"/>
        <v>1</v>
      </c>
      <c r="M28" s="20">
        <f t="shared" si="10"/>
        <v>0.7252921028656564</v>
      </c>
      <c r="N28" s="21">
        <f t="shared" si="11"/>
        <v>0.7223873662089115</v>
      </c>
      <c r="O28" s="22">
        <f t="shared" si="12"/>
        <v>0.5239418519212444</v>
      </c>
      <c r="P28">
        <v>14</v>
      </c>
      <c r="Q28">
        <v>0.000458</v>
      </c>
      <c r="S28" s="15">
        <f t="shared" si="5"/>
        <v>1063369.949465072</v>
      </c>
      <c r="T28" s="15">
        <f t="shared" si="6"/>
        <v>768165.0170997768</v>
      </c>
    </row>
    <row r="29" spans="1:20" ht="12.75">
      <c r="A29">
        <v>15</v>
      </c>
      <c r="B29">
        <v>0.000308</v>
      </c>
      <c r="E29" s="16">
        <f t="shared" si="7"/>
        <v>80</v>
      </c>
      <c r="F29" s="17">
        <f t="shared" si="8"/>
        <v>6940.704537135984</v>
      </c>
      <c r="G29" s="18">
        <f t="shared" si="1"/>
        <v>1</v>
      </c>
      <c r="H29" s="15">
        <f t="shared" si="0"/>
        <v>83288454.4456318</v>
      </c>
      <c r="I29" s="8">
        <f t="shared" si="2"/>
        <v>625624845.1977496</v>
      </c>
      <c r="J29" s="9">
        <f t="shared" si="3"/>
        <v>14702183.862147164</v>
      </c>
      <c r="K29" s="8">
        <f t="shared" si="4"/>
        <v>640327029.0598968</v>
      </c>
      <c r="L29" s="19">
        <f t="shared" si="9"/>
        <v>1</v>
      </c>
      <c r="M29" s="20">
        <f t="shared" si="10"/>
        <v>0.6940704537135984</v>
      </c>
      <c r="N29" s="21">
        <f t="shared" si="11"/>
        <v>0.7058010417282965</v>
      </c>
      <c r="O29" s="22">
        <f t="shared" si="12"/>
        <v>0.48987564926388916</v>
      </c>
      <c r="P29">
        <v>15</v>
      </c>
      <c r="Q29">
        <v>0.00047</v>
      </c>
      <c r="S29" s="15">
        <f t="shared" si="5"/>
        <v>960490.5435898453</v>
      </c>
      <c r="T29" s="15">
        <f t="shared" si="6"/>
        <v>677915.2262358906</v>
      </c>
    </row>
    <row r="30" spans="1:20" ht="12.75">
      <c r="A30">
        <v>16</v>
      </c>
      <c r="B30">
        <v>0.000372</v>
      </c>
      <c r="E30" s="16">
        <f t="shared" si="7"/>
        <v>81</v>
      </c>
      <c r="F30" s="17">
        <f t="shared" si="8"/>
        <v>6609.154022101535</v>
      </c>
      <c r="G30" s="18">
        <f t="shared" si="1"/>
        <v>1</v>
      </c>
      <c r="H30" s="15">
        <f t="shared" si="0"/>
        <v>79309848.26521842</v>
      </c>
      <c r="I30" s="8">
        <f t="shared" si="2"/>
        <v>561017180.7946784</v>
      </c>
      <c r="J30" s="9">
        <f t="shared" si="3"/>
        <v>13183903.748674987</v>
      </c>
      <c r="K30" s="8">
        <f t="shared" si="4"/>
        <v>574201084.5433534</v>
      </c>
      <c r="L30" s="19">
        <f t="shared" si="9"/>
        <v>1</v>
      </c>
      <c r="M30" s="20">
        <f t="shared" si="10"/>
        <v>0.6609154022101535</v>
      </c>
      <c r="N30" s="21">
        <f t="shared" si="11"/>
        <v>0.6895955463881743</v>
      </c>
      <c r="O30" s="22">
        <f t="shared" si="12"/>
        <v>0.45576431790347083</v>
      </c>
      <c r="P30">
        <v>16</v>
      </c>
      <c r="Q30">
        <v>0.000481</v>
      </c>
      <c r="S30" s="15">
        <f t="shared" si="5"/>
        <v>861301.6268150301</v>
      </c>
      <c r="T30" s="15">
        <f t="shared" si="6"/>
        <v>593949.7659485341</v>
      </c>
    </row>
    <row r="31" spans="1:20" ht="12.75">
      <c r="A31">
        <v>17</v>
      </c>
      <c r="B31">
        <v>0.000421</v>
      </c>
      <c r="E31" s="16">
        <f t="shared" si="7"/>
        <v>82</v>
      </c>
      <c r="F31" s="17">
        <f t="shared" si="8"/>
        <v>6257.613119665954</v>
      </c>
      <c r="G31" s="18">
        <f t="shared" si="1"/>
        <v>1</v>
      </c>
      <c r="H31" s="15">
        <f t="shared" si="0"/>
        <v>75091357.43599145</v>
      </c>
      <c r="I31" s="8">
        <f t="shared" si="2"/>
        <v>499109727.107362</v>
      </c>
      <c r="J31" s="9">
        <f t="shared" si="3"/>
        <v>11729078.587023044</v>
      </c>
      <c r="K31" s="8">
        <f t="shared" si="4"/>
        <v>510838805.694385</v>
      </c>
      <c r="L31" s="19">
        <f t="shared" si="9"/>
        <v>1</v>
      </c>
      <c r="M31" s="20">
        <f t="shared" si="10"/>
        <v>0.6257613119665955</v>
      </c>
      <c r="N31" s="21">
        <f t="shared" si="11"/>
        <v>0.6737621361877619</v>
      </c>
      <c r="O31" s="22">
        <f t="shared" si="12"/>
        <v>0.42161427829426984</v>
      </c>
      <c r="P31">
        <v>17</v>
      </c>
      <c r="Q31">
        <v>0.000495</v>
      </c>
      <c r="S31" s="15">
        <f t="shared" si="5"/>
        <v>766258.2085415774</v>
      </c>
      <c r="T31" s="15">
        <f t="shared" si="6"/>
        <v>516275.7674583808</v>
      </c>
    </row>
    <row r="32" spans="1:20" ht="12.75">
      <c r="A32">
        <v>18</v>
      </c>
      <c r="B32">
        <v>0.000445</v>
      </c>
      <c r="E32" s="16">
        <f t="shared" si="7"/>
        <v>83</v>
      </c>
      <c r="F32" s="17">
        <f t="shared" si="8"/>
        <v>5886.668071545277</v>
      </c>
      <c r="G32" s="18">
        <f t="shared" si="1"/>
        <v>1</v>
      </c>
      <c r="H32" s="15">
        <f t="shared" si="0"/>
        <v>70640016.85854332</v>
      </c>
      <c r="I32" s="8">
        <f t="shared" si="2"/>
        <v>440198788.83584166</v>
      </c>
      <c r="J32" s="9">
        <f t="shared" si="3"/>
        <v>10344671.537642313</v>
      </c>
      <c r="K32" s="8">
        <f t="shared" si="4"/>
        <v>450543460.37348396</v>
      </c>
      <c r="L32" s="19">
        <f t="shared" si="9"/>
        <v>1</v>
      </c>
      <c r="M32" s="20">
        <f t="shared" si="10"/>
        <v>0.5886668071545277</v>
      </c>
      <c r="N32" s="21">
        <f t="shared" si="11"/>
        <v>0.658292267892293</v>
      </c>
      <c r="O32" s="22">
        <f t="shared" si="12"/>
        <v>0.3875148075146691</v>
      </c>
      <c r="P32">
        <v>18</v>
      </c>
      <c r="Q32">
        <v>0.00051</v>
      </c>
      <c r="S32" s="15">
        <f t="shared" si="5"/>
        <v>675815.190560226</v>
      </c>
      <c r="T32" s="15">
        <f t="shared" si="6"/>
        <v>444883.91446995334</v>
      </c>
    </row>
    <row r="33" spans="1:20" ht="12.75">
      <c r="A33">
        <v>19</v>
      </c>
      <c r="B33">
        <v>0.000451</v>
      </c>
      <c r="E33" s="16">
        <f t="shared" si="7"/>
        <v>84</v>
      </c>
      <c r="F33" s="17">
        <f t="shared" si="8"/>
        <v>5497.677045377564</v>
      </c>
      <c r="G33" s="18">
        <f t="shared" si="1"/>
        <v>1</v>
      </c>
      <c r="H33" s="15">
        <f t="shared" si="0"/>
        <v>65972124.54453077</v>
      </c>
      <c r="I33" s="8">
        <f t="shared" si="2"/>
        <v>384571335.8289532</v>
      </c>
      <c r="J33" s="9">
        <f t="shared" si="3"/>
        <v>9037426.39198043</v>
      </c>
      <c r="K33" s="8">
        <f t="shared" si="4"/>
        <v>393608762.2209336</v>
      </c>
      <c r="L33" s="19">
        <f t="shared" si="9"/>
        <v>1</v>
      </c>
      <c r="M33" s="20">
        <f t="shared" si="10"/>
        <v>0.5497677045377565</v>
      </c>
      <c r="N33" s="21">
        <f t="shared" si="11"/>
        <v>0.6431775944233443</v>
      </c>
      <c r="O33" s="22">
        <f t="shared" si="12"/>
        <v>0.35359826969623814</v>
      </c>
      <c r="P33">
        <v>19</v>
      </c>
      <c r="Q33">
        <v>0.000528</v>
      </c>
      <c r="S33" s="15">
        <f t="shared" si="5"/>
        <v>590413.1433314005</v>
      </c>
      <c r="T33" s="15">
        <f t="shared" si="6"/>
        <v>379740.50524381537</v>
      </c>
    </row>
    <row r="34" spans="1:20" ht="12.75">
      <c r="A34">
        <v>20</v>
      </c>
      <c r="B34">
        <v>0.000454</v>
      </c>
      <c r="E34" s="16">
        <f t="shared" si="7"/>
        <v>85</v>
      </c>
      <c r="F34" s="17">
        <f t="shared" si="8"/>
        <v>5092.580712288918</v>
      </c>
      <c r="G34" s="18">
        <f t="shared" si="1"/>
        <v>1</v>
      </c>
      <c r="H34" s="15">
        <f t="shared" si="0"/>
        <v>61110968.547467016</v>
      </c>
      <c r="I34" s="8">
        <f t="shared" si="2"/>
        <v>332497793.6734666</v>
      </c>
      <c r="J34" s="9">
        <f t="shared" si="3"/>
        <v>7813698.1513264915</v>
      </c>
      <c r="K34" s="8">
        <f t="shared" si="4"/>
        <v>340311491.8247931</v>
      </c>
      <c r="L34" s="19">
        <f t="shared" si="9"/>
        <v>1</v>
      </c>
      <c r="M34" s="20">
        <f t="shared" si="10"/>
        <v>0.5092580712288919</v>
      </c>
      <c r="N34" s="21">
        <f t="shared" si="11"/>
        <v>0.6284099603550017</v>
      </c>
      <c r="O34" s="22">
        <f t="shared" si="12"/>
        <v>0.3200228443514126</v>
      </c>
      <c r="P34">
        <v>20</v>
      </c>
      <c r="Q34">
        <v>0.000549</v>
      </c>
      <c r="S34" s="15">
        <f t="shared" si="5"/>
        <v>510467.2377371897</v>
      </c>
      <c r="T34" s="15">
        <f t="shared" si="6"/>
        <v>320782.6966289546</v>
      </c>
    </row>
    <row r="35" spans="1:20" ht="12.75">
      <c r="A35">
        <v>21</v>
      </c>
      <c r="B35">
        <v>0.000462</v>
      </c>
      <c r="E35" s="16">
        <f t="shared" si="7"/>
        <v>86</v>
      </c>
      <c r="F35" s="17">
        <f t="shared" si="8"/>
        <v>4673.975670319482</v>
      </c>
      <c r="G35" s="18">
        <f t="shared" si="1"/>
        <v>1</v>
      </c>
      <c r="H35" s="15">
        <f t="shared" si="0"/>
        <v>56087708.04383378</v>
      </c>
      <c r="I35" s="8">
        <f t="shared" si="2"/>
        <v>284223783.7809593</v>
      </c>
      <c r="J35" s="9">
        <f t="shared" si="3"/>
        <v>6679258.918852566</v>
      </c>
      <c r="K35" s="8">
        <f t="shared" si="4"/>
        <v>290903042.6998119</v>
      </c>
      <c r="L35" s="19">
        <f t="shared" si="9"/>
        <v>1</v>
      </c>
      <c r="M35" s="20">
        <f t="shared" si="10"/>
        <v>0.4673975670319482</v>
      </c>
      <c r="N35" s="21">
        <f t="shared" si="11"/>
        <v>0.613981397513436</v>
      </c>
      <c r="O35" s="22">
        <f t="shared" si="12"/>
        <v>0.2869734114006554</v>
      </c>
      <c r="P35">
        <v>21</v>
      </c>
      <c r="Q35">
        <v>0.000573</v>
      </c>
      <c r="S35" s="15">
        <f t="shared" si="5"/>
        <v>436354.5640497178</v>
      </c>
      <c r="T35" s="15">
        <f t="shared" si="6"/>
        <v>267913.58504661184</v>
      </c>
    </row>
    <row r="36" spans="1:20" ht="12.75">
      <c r="A36">
        <v>22</v>
      </c>
      <c r="B36">
        <v>0.000469</v>
      </c>
      <c r="E36" s="16">
        <f t="shared" si="7"/>
        <v>87</v>
      </c>
      <c r="F36" s="17">
        <f t="shared" si="8"/>
        <v>4245.316013643142</v>
      </c>
      <c r="G36" s="18">
        <f t="shared" si="1"/>
        <v>1</v>
      </c>
      <c r="H36" s="15">
        <f t="shared" si="0"/>
        <v>50943792.1637177</v>
      </c>
      <c r="I36" s="8">
        <f t="shared" si="2"/>
        <v>239959250.5360942</v>
      </c>
      <c r="J36" s="9">
        <f t="shared" si="3"/>
        <v>5639042.387598231</v>
      </c>
      <c r="K36" s="8">
        <f t="shared" si="4"/>
        <v>245598292.9236924</v>
      </c>
      <c r="L36" s="19">
        <f t="shared" si="9"/>
        <v>1</v>
      </c>
      <c r="M36" s="20">
        <f t="shared" si="10"/>
        <v>0.4245316013643141</v>
      </c>
      <c r="N36" s="21">
        <f t="shared" si="11"/>
        <v>0.5998841206775143</v>
      </c>
      <c r="O36" s="22">
        <f t="shared" si="12"/>
        <v>0.2546697663842486</v>
      </c>
      <c r="P36">
        <v>22</v>
      </c>
      <c r="Q36">
        <v>0.000599</v>
      </c>
      <c r="S36" s="15">
        <f t="shared" si="5"/>
        <v>368397.43938553863</v>
      </c>
      <c r="T36" s="15">
        <f t="shared" si="6"/>
        <v>220995.77398564172</v>
      </c>
    </row>
    <row r="37" spans="1:20" ht="12.75">
      <c r="A37">
        <v>23</v>
      </c>
      <c r="B37">
        <v>0.00048</v>
      </c>
      <c r="E37" s="16">
        <f t="shared" si="7"/>
        <v>88</v>
      </c>
      <c r="F37" s="17">
        <f t="shared" si="8"/>
        <v>3811.04565734353</v>
      </c>
      <c r="G37" s="18">
        <f t="shared" si="1"/>
        <v>1</v>
      </c>
      <c r="H37" s="15">
        <f t="shared" si="0"/>
        <v>45732547.88812236</v>
      </c>
      <c r="I37" s="8">
        <f t="shared" si="2"/>
        <v>199865745.03557006</v>
      </c>
      <c r="J37" s="9">
        <f t="shared" si="3"/>
        <v>4696845.008335912</v>
      </c>
      <c r="K37" s="8">
        <f t="shared" si="4"/>
        <v>204562590.04390597</v>
      </c>
      <c r="L37" s="19">
        <f t="shared" si="9"/>
        <v>1</v>
      </c>
      <c r="M37" s="20">
        <f t="shared" si="10"/>
        <v>0.381104565734353</v>
      </c>
      <c r="N37" s="21">
        <f t="shared" si="11"/>
        <v>0.5861105233781282</v>
      </c>
      <c r="O37" s="22">
        <f t="shared" si="12"/>
        <v>0.2233693964843559</v>
      </c>
      <c r="P37">
        <v>23</v>
      </c>
      <c r="Q37">
        <v>0.000627</v>
      </c>
      <c r="S37" s="15">
        <f t="shared" si="5"/>
        <v>306843.88506585895</v>
      </c>
      <c r="T37" s="15">
        <f t="shared" si="6"/>
        <v>179844.4300713288</v>
      </c>
    </row>
    <row r="38" spans="1:20" ht="12.75">
      <c r="A38">
        <v>24</v>
      </c>
      <c r="B38">
        <v>0.000493</v>
      </c>
      <c r="E38" s="16">
        <f t="shared" si="7"/>
        <v>89</v>
      </c>
      <c r="F38" s="17">
        <f t="shared" si="8"/>
        <v>3376.624562862941</v>
      </c>
      <c r="G38" s="18">
        <f t="shared" si="1"/>
        <v>1</v>
      </c>
      <c r="H38" s="15">
        <f t="shared" si="0"/>
        <v>40519494.75435529</v>
      </c>
      <c r="I38" s="8">
        <f t="shared" si="2"/>
        <v>164043095.2895507</v>
      </c>
      <c r="J38" s="9">
        <f t="shared" si="3"/>
        <v>3855012.7393044536</v>
      </c>
      <c r="K38" s="8">
        <f t="shared" si="4"/>
        <v>167898108.02885514</v>
      </c>
      <c r="L38" s="19">
        <f t="shared" si="9"/>
        <v>1</v>
      </c>
      <c r="M38" s="20">
        <f t="shared" si="10"/>
        <v>0.33766245628629404</v>
      </c>
      <c r="N38" s="21">
        <f t="shared" si="11"/>
        <v>0.5726531737939698</v>
      </c>
      <c r="O38" s="22">
        <f t="shared" si="12"/>
        <v>0.19336347726341388</v>
      </c>
      <c r="P38">
        <v>24</v>
      </c>
      <c r="Q38">
        <v>0.000657</v>
      </c>
      <c r="S38" s="15">
        <f t="shared" si="5"/>
        <v>251847.16204328273</v>
      </c>
      <c r="T38" s="15">
        <f t="shared" si="6"/>
        <v>144221.0766550901</v>
      </c>
    </row>
    <row r="39" spans="1:20" ht="12.75">
      <c r="A39">
        <v>25</v>
      </c>
      <c r="B39">
        <v>0.000507</v>
      </c>
      <c r="E39" s="16">
        <f t="shared" si="7"/>
        <v>90</v>
      </c>
      <c r="F39" s="17">
        <f t="shared" si="8"/>
        <v>2948.401035800663</v>
      </c>
      <c r="G39" s="18">
        <f t="shared" si="1"/>
        <v>1</v>
      </c>
      <c r="H39" s="15">
        <f t="shared" si="0"/>
        <v>35380812.42960796</v>
      </c>
      <c r="I39" s="8">
        <f t="shared" si="2"/>
        <v>132517295.59924719</v>
      </c>
      <c r="J39" s="9">
        <f t="shared" si="3"/>
        <v>3114156.446582319</v>
      </c>
      <c r="K39" s="8">
        <f t="shared" si="4"/>
        <v>135631452.0458295</v>
      </c>
      <c r="L39" s="19">
        <f t="shared" si="9"/>
        <v>1</v>
      </c>
      <c r="M39" s="20">
        <f t="shared" si="10"/>
        <v>0.29484010358006624</v>
      </c>
      <c r="N39" s="21">
        <f t="shared" si="11"/>
        <v>0.5595048107415436</v>
      </c>
      <c r="O39" s="22">
        <f t="shared" si="12"/>
        <v>0.16496445635258206</v>
      </c>
      <c r="P39">
        <v>25</v>
      </c>
      <c r="Q39">
        <v>0.000686</v>
      </c>
      <c r="S39" s="15">
        <f t="shared" si="5"/>
        <v>203447.17806874425</v>
      </c>
      <c r="T39" s="15">
        <f t="shared" si="6"/>
        <v>113829.67486125386</v>
      </c>
    </row>
    <row r="40" spans="1:20" ht="12.75">
      <c r="A40">
        <v>26</v>
      </c>
      <c r="B40">
        <v>0.000523</v>
      </c>
      <c r="E40" s="16">
        <f t="shared" si="7"/>
        <v>91</v>
      </c>
      <c r="F40" s="17">
        <f t="shared" si="8"/>
        <v>2533.2868087671804</v>
      </c>
      <c r="G40" s="18">
        <f t="shared" si="1"/>
        <v>1</v>
      </c>
      <c r="H40" s="15">
        <f t="shared" si="0"/>
        <v>30399441.705206167</v>
      </c>
      <c r="I40" s="8">
        <f t="shared" si="2"/>
        <v>105232010.34062333</v>
      </c>
      <c r="J40" s="9">
        <f t="shared" si="3"/>
        <v>2472952.2430046564</v>
      </c>
      <c r="K40" s="8">
        <f t="shared" si="4"/>
        <v>107704962.58362798</v>
      </c>
      <c r="L40" s="19">
        <f t="shared" si="9"/>
        <v>1</v>
      </c>
      <c r="M40" s="20">
        <f t="shared" si="10"/>
        <v>0.253328680876718</v>
      </c>
      <c r="N40" s="21">
        <f t="shared" si="11"/>
        <v>0.5466583397572482</v>
      </c>
      <c r="O40" s="22">
        <f t="shared" si="12"/>
        <v>0.13848423610096042</v>
      </c>
      <c r="P40">
        <v>26</v>
      </c>
      <c r="Q40">
        <v>0.000714</v>
      </c>
      <c r="S40" s="15">
        <f t="shared" si="5"/>
        <v>161557.44387544197</v>
      </c>
      <c r="T40" s="15">
        <f t="shared" si="6"/>
        <v>88316.72404437391</v>
      </c>
    </row>
    <row r="41" spans="1:20" ht="12.75">
      <c r="A41">
        <v>27</v>
      </c>
      <c r="B41">
        <v>0.000542</v>
      </c>
      <c r="E41" s="16">
        <f t="shared" si="7"/>
        <v>92</v>
      </c>
      <c r="F41" s="17">
        <f t="shared" si="8"/>
        <v>2138.3321955595243</v>
      </c>
      <c r="G41" s="18">
        <f t="shared" si="1"/>
        <v>1</v>
      </c>
      <c r="H41" s="15">
        <f t="shared" si="0"/>
        <v>25659986.34671429</v>
      </c>
      <c r="I41" s="8">
        <f t="shared" si="2"/>
        <v>82044976.2369137</v>
      </c>
      <c r="J41" s="9">
        <f t="shared" si="3"/>
        <v>1928056.9415674782</v>
      </c>
      <c r="K41" s="8">
        <f t="shared" si="4"/>
        <v>83973033.17848118</v>
      </c>
      <c r="L41" s="19">
        <f t="shared" si="9"/>
        <v>1</v>
      </c>
      <c r="M41" s="20">
        <f t="shared" si="10"/>
        <v>0.21383321955595241</v>
      </c>
      <c r="N41" s="21">
        <f t="shared" si="11"/>
        <v>0.5341068292694169</v>
      </c>
      <c r="O41" s="22">
        <f t="shared" si="12"/>
        <v>0.11420978288950082</v>
      </c>
      <c r="P41">
        <v>27</v>
      </c>
      <c r="Q41">
        <v>0.000738</v>
      </c>
      <c r="S41" s="15">
        <f t="shared" si="5"/>
        <v>125959.54976772176</v>
      </c>
      <c r="T41" s="15">
        <f t="shared" si="6"/>
        <v>67275.85574264119</v>
      </c>
    </row>
    <row r="42" spans="1:20" ht="12.75">
      <c r="A42">
        <v>28</v>
      </c>
      <c r="B42">
        <v>0.000564</v>
      </c>
      <c r="E42" s="16">
        <f t="shared" si="7"/>
        <v>93</v>
      </c>
      <c r="F42" s="17">
        <f t="shared" si="8"/>
        <v>1770.2247230905386</v>
      </c>
      <c r="G42" s="18">
        <f t="shared" si="1"/>
        <v>1</v>
      </c>
      <c r="H42" s="15">
        <f t="shared" si="0"/>
        <v>21242696.677086465</v>
      </c>
      <c r="I42" s="8">
        <f t="shared" si="2"/>
        <v>62730336.50139471</v>
      </c>
      <c r="J42" s="9">
        <f t="shared" si="3"/>
        <v>1474162.9077827805</v>
      </c>
      <c r="K42" s="8">
        <f t="shared" si="4"/>
        <v>64204499.40917749</v>
      </c>
      <c r="L42" s="19">
        <f t="shared" si="9"/>
        <v>1</v>
      </c>
      <c r="M42" s="20">
        <f t="shared" si="10"/>
        <v>0.17702247230905385</v>
      </c>
      <c r="N42" s="21">
        <f t="shared" si="11"/>
        <v>0.521843506858248</v>
      </c>
      <c r="O42" s="22">
        <f t="shared" si="12"/>
        <v>0.09237802774247376</v>
      </c>
      <c r="P42">
        <v>28</v>
      </c>
      <c r="Q42">
        <v>0.000758</v>
      </c>
      <c r="S42" s="15">
        <f t="shared" si="5"/>
        <v>96306.74911376623</v>
      </c>
      <c r="T42" s="15">
        <f t="shared" si="6"/>
        <v>50257.05169164523</v>
      </c>
    </row>
    <row r="43" spans="1:20" ht="12.75">
      <c r="A43">
        <v>29</v>
      </c>
      <c r="B43">
        <v>0.00059</v>
      </c>
      <c r="E43" s="16">
        <f t="shared" si="7"/>
        <v>94</v>
      </c>
      <c r="F43" s="17">
        <f t="shared" si="8"/>
        <v>1434.774218963774</v>
      </c>
      <c r="G43" s="18">
        <f t="shared" si="1"/>
        <v>1</v>
      </c>
      <c r="H43" s="15">
        <f t="shared" si="0"/>
        <v>17217290.627565287</v>
      </c>
      <c r="I43" s="8">
        <f t="shared" si="2"/>
        <v>46987208.7816122</v>
      </c>
      <c r="J43" s="9">
        <f t="shared" si="3"/>
        <v>1104199.4063678903</v>
      </c>
      <c r="K43" s="8">
        <f t="shared" si="4"/>
        <v>48091408.18798009</v>
      </c>
      <c r="L43" s="19">
        <f t="shared" si="9"/>
        <v>1</v>
      </c>
      <c r="M43" s="20">
        <f t="shared" si="10"/>
        <v>0.14347742189637738</v>
      </c>
      <c r="N43" s="21">
        <f t="shared" si="11"/>
        <v>0.5098617556016101</v>
      </c>
      <c r="O43" s="22">
        <f t="shared" si="12"/>
        <v>0.07315365021727986</v>
      </c>
      <c r="P43">
        <v>29</v>
      </c>
      <c r="Q43">
        <v>0.000774</v>
      </c>
      <c r="S43" s="15">
        <f t="shared" si="5"/>
        <v>72137.11228197014</v>
      </c>
      <c r="T43" s="15">
        <f t="shared" si="6"/>
        <v>36779.95471211577</v>
      </c>
    </row>
    <row r="44" spans="1:20" ht="12.75">
      <c r="A44">
        <v>30</v>
      </c>
      <c r="B44">
        <v>0.000621</v>
      </c>
      <c r="E44" s="16">
        <f t="shared" si="7"/>
        <v>95</v>
      </c>
      <c r="F44" s="17">
        <f t="shared" si="8"/>
        <v>1136.4487894857314</v>
      </c>
      <c r="G44" s="18">
        <f t="shared" si="1"/>
        <v>1</v>
      </c>
      <c r="H44" s="15">
        <f t="shared" si="0"/>
        <v>13637385.473828776</v>
      </c>
      <c r="I44" s="8">
        <f t="shared" si="2"/>
        <v>34454022.714151315</v>
      </c>
      <c r="J44" s="9">
        <f t="shared" si="3"/>
        <v>809669.5337825585</v>
      </c>
      <c r="K44" s="8">
        <f t="shared" si="4"/>
        <v>35263692.24793387</v>
      </c>
      <c r="L44" s="19">
        <f t="shared" si="9"/>
        <v>1</v>
      </c>
      <c r="M44" s="20">
        <f t="shared" si="10"/>
        <v>0.11364487894857311</v>
      </c>
      <c r="N44" s="21">
        <f t="shared" si="11"/>
        <v>0.4981551105047484</v>
      </c>
      <c r="O44" s="22">
        <f t="shared" si="12"/>
        <v>0.0566127772309252</v>
      </c>
      <c r="P44">
        <v>30</v>
      </c>
      <c r="Q44">
        <v>0.000784</v>
      </c>
      <c r="S44" s="15">
        <f t="shared" si="5"/>
        <v>52895.53837190081</v>
      </c>
      <c r="T44" s="15">
        <f t="shared" si="6"/>
        <v>26350.18276286241</v>
      </c>
    </row>
    <row r="45" spans="1:20" ht="12.75">
      <c r="A45">
        <v>31</v>
      </c>
      <c r="B45">
        <v>0.000659</v>
      </c>
      <c r="E45" s="16">
        <f t="shared" si="7"/>
        <v>96</v>
      </c>
      <c r="F45" s="17">
        <f t="shared" si="8"/>
        <v>878.9329031346332</v>
      </c>
      <c r="G45" s="18">
        <f t="shared" si="1"/>
        <v>1</v>
      </c>
      <c r="H45" s="15">
        <f t="shared" si="0"/>
        <v>10547194.837615598</v>
      </c>
      <c r="I45" s="8">
        <f t="shared" si="2"/>
        <v>24716497.410318274</v>
      </c>
      <c r="J45" s="9">
        <f t="shared" si="3"/>
        <v>580837.6891424813</v>
      </c>
      <c r="K45" s="8">
        <f t="shared" si="4"/>
        <v>25297335.099460755</v>
      </c>
      <c r="L45" s="19">
        <f t="shared" si="9"/>
        <v>1</v>
      </c>
      <c r="M45" s="20">
        <f t="shared" si="10"/>
        <v>0.0878932903134633</v>
      </c>
      <c r="N45" s="21">
        <f t="shared" si="11"/>
        <v>0.48671725501196716</v>
      </c>
      <c r="O45" s="22">
        <f t="shared" si="12"/>
        <v>0.04277918099533878</v>
      </c>
      <c r="P45">
        <v>31</v>
      </c>
      <c r="Q45">
        <v>0.000789</v>
      </c>
      <c r="S45" s="15">
        <f t="shared" si="5"/>
        <v>37946.002649191134</v>
      </c>
      <c r="T45" s="15">
        <f t="shared" si="6"/>
        <v>18468.974248091145</v>
      </c>
    </row>
    <row r="46" spans="1:20" ht="12.75">
      <c r="A46">
        <v>32</v>
      </c>
      <c r="B46">
        <v>0.000705</v>
      </c>
      <c r="E46" s="16">
        <f t="shared" si="7"/>
        <v>97</v>
      </c>
      <c r="F46" s="17">
        <f t="shared" si="8"/>
        <v>663.3675771776393</v>
      </c>
      <c r="G46" s="18">
        <f t="shared" si="1"/>
        <v>1</v>
      </c>
      <c r="H46" s="15">
        <f t="shared" si="0"/>
        <v>7960410.926131671</v>
      </c>
      <c r="I46" s="8">
        <f t="shared" si="2"/>
        <v>17336924.173329085</v>
      </c>
      <c r="J46" s="9">
        <f t="shared" si="3"/>
        <v>407417.71807323484</v>
      </c>
      <c r="K46" s="8">
        <f t="shared" si="4"/>
        <v>17744341.89140232</v>
      </c>
      <c r="L46" s="19">
        <f t="shared" si="9"/>
        <v>1</v>
      </c>
      <c r="M46" s="20">
        <f t="shared" si="10"/>
        <v>0.06633675771776391</v>
      </c>
      <c r="N46" s="21">
        <f t="shared" si="11"/>
        <v>0.47554201759840464</v>
      </c>
      <c r="O46" s="22">
        <f t="shared" si="12"/>
        <v>0.031545915606041995</v>
      </c>
      <c r="P46">
        <v>32</v>
      </c>
      <c r="Q46">
        <v>0.000789</v>
      </c>
      <c r="S46" s="15">
        <f t="shared" si="5"/>
        <v>26616.51283710348</v>
      </c>
      <c r="T46" s="15">
        <f t="shared" si="6"/>
        <v>12657.270215990027</v>
      </c>
    </row>
    <row r="47" spans="1:20" ht="12.75">
      <c r="A47">
        <v>33</v>
      </c>
      <c r="B47">
        <v>0.000761</v>
      </c>
      <c r="E47" s="16">
        <f t="shared" si="7"/>
        <v>98</v>
      </c>
      <c r="F47" s="17">
        <f t="shared" si="8"/>
        <v>488.48530954145264</v>
      </c>
      <c r="G47" s="18">
        <f t="shared" si="1"/>
        <v>1</v>
      </c>
      <c r="H47" s="15">
        <f t="shared" si="0"/>
        <v>5861823.714497431</v>
      </c>
      <c r="I47" s="8">
        <f t="shared" si="2"/>
        <v>11882518.176904887</v>
      </c>
      <c r="J47" s="9">
        <f t="shared" si="3"/>
        <v>279239.1771572658</v>
      </c>
      <c r="K47" s="8">
        <f t="shared" si="4"/>
        <v>12161757.354062153</v>
      </c>
      <c r="L47" s="19">
        <f t="shared" si="9"/>
        <v>1</v>
      </c>
      <c r="M47" s="20">
        <f t="shared" si="10"/>
        <v>0.04884853095414525</v>
      </c>
      <c r="N47" s="21">
        <f t="shared" si="11"/>
        <v>0.46462336844006313</v>
      </c>
      <c r="O47" s="22">
        <f t="shared" si="12"/>
        <v>0.02269616899526366</v>
      </c>
      <c r="P47">
        <v>33</v>
      </c>
      <c r="Q47">
        <v>0.00079</v>
      </c>
      <c r="S47" s="15">
        <f t="shared" si="5"/>
        <v>18242.63603109323</v>
      </c>
      <c r="T47" s="15">
        <f t="shared" si="6"/>
        <v>8475.955001992601</v>
      </c>
    </row>
    <row r="48" spans="1:20" ht="12.75">
      <c r="A48">
        <v>34</v>
      </c>
      <c r="B48">
        <v>0.000825</v>
      </c>
      <c r="E48" s="16">
        <f t="shared" si="7"/>
        <v>99</v>
      </c>
      <c r="F48" s="17">
        <f t="shared" si="8"/>
        <v>351.0206585833925</v>
      </c>
      <c r="G48" s="18">
        <f t="shared" si="1"/>
        <v>1</v>
      </c>
      <c r="H48" s="15">
        <f t="shared" si="0"/>
        <v>4212247.90300071</v>
      </c>
      <c r="I48" s="8">
        <f t="shared" si="2"/>
        <v>7949509.451061443</v>
      </c>
      <c r="J48" s="9">
        <f t="shared" si="3"/>
        <v>186813.47209994454</v>
      </c>
      <c r="K48" s="8">
        <f t="shared" si="4"/>
        <v>8136322.923161388</v>
      </c>
      <c r="L48" s="19">
        <f t="shared" si="9"/>
        <v>1</v>
      </c>
      <c r="M48" s="20">
        <f t="shared" si="10"/>
        <v>0.03510206585833924</v>
      </c>
      <c r="N48" s="21">
        <f t="shared" si="11"/>
        <v>0.45395541616029617</v>
      </c>
      <c r="O48" s="22">
        <f t="shared" si="12"/>
        <v>0.015934772914808513</v>
      </c>
      <c r="P48">
        <v>34</v>
      </c>
      <c r="Q48">
        <v>0.000791</v>
      </c>
      <c r="S48" s="15">
        <f t="shared" si="5"/>
        <v>12204.484384742083</v>
      </c>
      <c r="T48" s="15">
        <f t="shared" si="6"/>
        <v>5540.291787897429</v>
      </c>
    </row>
    <row r="49" spans="1:20" ht="12.75">
      <c r="A49">
        <v>35</v>
      </c>
      <c r="B49">
        <v>0.000898</v>
      </c>
      <c r="E49" s="16">
        <f t="shared" si="7"/>
        <v>100</v>
      </c>
      <c r="F49" s="17">
        <f t="shared" si="8"/>
        <v>246.313302251918</v>
      </c>
      <c r="G49" s="18">
        <f t="shared" si="1"/>
        <v>1</v>
      </c>
      <c r="H49" s="15">
        <f t="shared" si="0"/>
        <v>2955759.627023016</v>
      </c>
      <c r="I49" s="8">
        <f t="shared" si="2"/>
        <v>5180563.296138372</v>
      </c>
      <c r="J49" s="9">
        <f t="shared" si="3"/>
        <v>121743.23745925214</v>
      </c>
      <c r="K49" s="8">
        <f t="shared" si="4"/>
        <v>5302306.533597625</v>
      </c>
      <c r="L49" s="19">
        <f t="shared" si="9"/>
        <v>1</v>
      </c>
      <c r="M49" s="20">
        <f t="shared" si="10"/>
        <v>0.024631330225191792</v>
      </c>
      <c r="N49" s="21">
        <f t="shared" si="11"/>
        <v>0.4435324046509977</v>
      </c>
      <c r="O49" s="22">
        <f t="shared" si="12"/>
        <v>0.010924793124532116</v>
      </c>
      <c r="P49">
        <v>35</v>
      </c>
      <c r="Q49">
        <v>0.000792</v>
      </c>
      <c r="S49" s="15">
        <f t="shared" si="5"/>
        <v>7953.4598003964375</v>
      </c>
      <c r="T49" s="15">
        <f t="shared" si="6"/>
        <v>3527.617150564876</v>
      </c>
    </row>
    <row r="50" spans="1:20" ht="12.75">
      <c r="A50">
        <v>36</v>
      </c>
      <c r="B50">
        <v>0.000979</v>
      </c>
      <c r="E50" s="16">
        <f t="shared" si="7"/>
        <v>101</v>
      </c>
      <c r="F50" s="17">
        <f t="shared" si="8"/>
        <v>168.43100658627955</v>
      </c>
      <c r="G50" s="18">
        <f t="shared" si="1"/>
        <v>1</v>
      </c>
      <c r="H50" s="15">
        <f t="shared" si="0"/>
        <v>2021172.0790353545</v>
      </c>
      <c r="I50" s="8">
        <f t="shared" si="2"/>
        <v>3281134.45456227</v>
      </c>
      <c r="J50" s="9">
        <f t="shared" si="3"/>
        <v>77106.65968221359</v>
      </c>
      <c r="K50" s="8">
        <f t="shared" si="4"/>
        <v>3358241.114244484</v>
      </c>
      <c r="L50" s="19">
        <f t="shared" si="9"/>
        <v>1</v>
      </c>
      <c r="M50" s="20">
        <f t="shared" si="10"/>
        <v>0.016843100658627947</v>
      </c>
      <c r="N50" s="21">
        <f t="shared" si="11"/>
        <v>0.4333487099667784</v>
      </c>
      <c r="O50" s="22">
        <f t="shared" si="12"/>
        <v>0.007298935942257016</v>
      </c>
      <c r="P50">
        <v>36</v>
      </c>
      <c r="Q50">
        <v>0.000794</v>
      </c>
      <c r="S50" s="15">
        <f t="shared" si="5"/>
        <v>5037.361671366726</v>
      </c>
      <c r="T50" s="15">
        <f t="shared" si="6"/>
        <v>2182.9341819228653</v>
      </c>
    </row>
    <row r="51" spans="1:20" ht="12.75">
      <c r="A51">
        <v>37</v>
      </c>
      <c r="B51">
        <v>0.001074</v>
      </c>
      <c r="E51" s="16">
        <f t="shared" si="7"/>
        <v>102</v>
      </c>
      <c r="F51" s="17">
        <f t="shared" si="8"/>
        <v>111.97916512580234</v>
      </c>
      <c r="G51" s="18">
        <f t="shared" si="1"/>
        <v>1</v>
      </c>
      <c r="H51" s="15">
        <f t="shared" si="0"/>
        <v>1343749.981509628</v>
      </c>
      <c r="I51" s="8">
        <f t="shared" si="2"/>
        <v>2014491.1327348559</v>
      </c>
      <c r="J51" s="9">
        <f t="shared" si="3"/>
        <v>47340.541619269265</v>
      </c>
      <c r="K51" s="8">
        <f t="shared" si="4"/>
        <v>2061831.674354125</v>
      </c>
      <c r="L51" s="19">
        <f t="shared" si="9"/>
        <v>1</v>
      </c>
      <c r="M51" s="20">
        <f t="shared" si="10"/>
        <v>0.011197916512580229</v>
      </c>
      <c r="N51" s="21">
        <f t="shared" si="11"/>
        <v>0.4233988372904527</v>
      </c>
      <c r="O51" s="22">
        <f t="shared" si="12"/>
        <v>0.004741184831502029</v>
      </c>
      <c r="P51">
        <v>37</v>
      </c>
      <c r="Q51">
        <v>0.000823</v>
      </c>
      <c r="S51" s="15">
        <f t="shared" si="5"/>
        <v>3092.7475115311877</v>
      </c>
      <c r="T51" s="15">
        <f t="shared" si="6"/>
        <v>1309.4657004152457</v>
      </c>
    </row>
    <row r="52" spans="1:20" ht="12.75">
      <c r="A52">
        <v>38</v>
      </c>
      <c r="B52">
        <v>0.001183</v>
      </c>
      <c r="E52" s="16">
        <f t="shared" si="7"/>
        <v>103</v>
      </c>
      <c r="F52" s="17">
        <f t="shared" si="8"/>
        <v>72.19599119406317</v>
      </c>
      <c r="G52" s="18">
        <f t="shared" si="1"/>
        <v>1</v>
      </c>
      <c r="H52" s="15">
        <f t="shared" si="0"/>
        <v>866351.894328758</v>
      </c>
      <c r="I52" s="8">
        <f t="shared" si="2"/>
        <v>1195479.7800253672</v>
      </c>
      <c r="J52" s="9">
        <f t="shared" si="3"/>
        <v>28093.77483059622</v>
      </c>
      <c r="K52" s="8">
        <f t="shared" si="4"/>
        <v>1223573.5548559634</v>
      </c>
      <c r="L52" s="19">
        <f t="shared" si="9"/>
        <v>1</v>
      </c>
      <c r="M52" s="20">
        <f t="shared" si="10"/>
        <v>0.007219599119406314</v>
      </c>
      <c r="N52" s="21">
        <f t="shared" si="11"/>
        <v>0.41367741796819996</v>
      </c>
      <c r="O52" s="22">
        <f t="shared" si="12"/>
        <v>0.002986585122481494</v>
      </c>
      <c r="P52">
        <v>38</v>
      </c>
      <c r="Q52">
        <v>0.000872</v>
      </c>
      <c r="S52" s="15">
        <f t="shared" si="5"/>
        <v>1835.3603322839451</v>
      </c>
      <c r="T52" s="15">
        <f t="shared" si="6"/>
        <v>759.2471233004799</v>
      </c>
    </row>
    <row r="53" spans="1:20" ht="12.75">
      <c r="A53">
        <v>39</v>
      </c>
      <c r="B53">
        <v>0.001306</v>
      </c>
      <c r="E53" s="16">
        <f t="shared" si="7"/>
        <v>104</v>
      </c>
      <c r="F53" s="17">
        <f t="shared" si="8"/>
        <v>45.00770287029092</v>
      </c>
      <c r="G53" s="18">
        <f t="shared" si="1"/>
        <v>1</v>
      </c>
      <c r="H53" s="15">
        <f t="shared" si="0"/>
        <v>540092.434443491</v>
      </c>
      <c r="I53" s="8">
        <f t="shared" si="2"/>
        <v>683481.1204124724</v>
      </c>
      <c r="J53" s="9">
        <f t="shared" si="3"/>
        <v>16061.806329693154</v>
      </c>
      <c r="K53" s="8">
        <f t="shared" si="4"/>
        <v>699542.9267421656</v>
      </c>
      <c r="L53" s="19">
        <f t="shared" si="9"/>
        <v>1</v>
      </c>
      <c r="M53" s="20">
        <f t="shared" si="10"/>
        <v>0.00450077028702909</v>
      </c>
      <c r="N53" s="21">
        <f t="shared" si="11"/>
        <v>0.40417920661279916</v>
      </c>
      <c r="O53" s="22">
        <f t="shared" si="12"/>
        <v>0.001819117763757878</v>
      </c>
      <c r="P53">
        <v>39</v>
      </c>
      <c r="Q53">
        <v>0.000945</v>
      </c>
      <c r="S53" s="15">
        <f t="shared" si="5"/>
        <v>1049.3143901132485</v>
      </c>
      <c r="T53" s="15">
        <f t="shared" si="6"/>
        <v>424.11105768336597</v>
      </c>
    </row>
    <row r="54" spans="1:20" ht="12.75">
      <c r="A54">
        <v>40</v>
      </c>
      <c r="B54">
        <v>0.001439</v>
      </c>
      <c r="E54" s="16">
        <f t="shared" si="7"/>
        <v>105</v>
      </c>
      <c r="F54" s="17">
        <f t="shared" si="8"/>
        <v>27.041303000013837</v>
      </c>
      <c r="G54" s="18">
        <f t="shared" si="1"/>
        <v>1</v>
      </c>
      <c r="H54" s="15">
        <f t="shared" si="0"/>
        <v>324495.63600016607</v>
      </c>
      <c r="I54" s="8">
        <f t="shared" si="2"/>
        <v>375047.2907419995</v>
      </c>
      <c r="J54" s="9">
        <f t="shared" si="3"/>
        <v>8813.611332437018</v>
      </c>
      <c r="K54" s="8">
        <f t="shared" si="4"/>
        <v>383860.90207443654</v>
      </c>
      <c r="L54" s="19">
        <f t="shared" si="9"/>
        <v>1</v>
      </c>
      <c r="M54" s="20">
        <f t="shared" si="10"/>
        <v>0.0027041303000013826</v>
      </c>
      <c r="N54" s="21">
        <f t="shared" si="11"/>
        <v>0.39489907827337484</v>
      </c>
      <c r="O54" s="22">
        <f t="shared" si="12"/>
        <v>0.0010678585630016506</v>
      </c>
      <c r="P54">
        <v>40</v>
      </c>
      <c r="Q54">
        <v>0.001043</v>
      </c>
      <c r="S54" s="15">
        <f t="shared" si="5"/>
        <v>575.7913531116549</v>
      </c>
      <c r="T54" s="15">
        <f t="shared" si="6"/>
        <v>227.3794746215718</v>
      </c>
    </row>
    <row r="55" spans="1:20" ht="12.75">
      <c r="A55">
        <v>41</v>
      </c>
      <c r="B55">
        <v>0.001581</v>
      </c>
      <c r="E55" s="16">
        <f t="shared" si="7"/>
        <v>106</v>
      </c>
      <c r="F55" s="17">
        <f t="shared" si="8"/>
        <v>15.599154213799983</v>
      </c>
      <c r="G55" s="18">
        <f t="shared" si="1"/>
        <v>1</v>
      </c>
      <c r="H55" s="15">
        <f t="shared" si="0"/>
        <v>187189.8505655998</v>
      </c>
      <c r="I55" s="8">
        <f t="shared" si="2"/>
        <v>196671.05150883674</v>
      </c>
      <c r="J55" s="9">
        <f t="shared" si="3"/>
        <v>4621.769710457678</v>
      </c>
      <c r="K55" s="8">
        <f t="shared" si="4"/>
        <v>201292.82121929442</v>
      </c>
      <c r="L55" s="19">
        <f t="shared" si="9"/>
        <v>1</v>
      </c>
      <c r="M55" s="20">
        <f t="shared" si="10"/>
        <v>0.0015599154213799978</v>
      </c>
      <c r="N55" s="21">
        <f t="shared" si="11"/>
        <v>0.3858320256701268</v>
      </c>
      <c r="O55" s="22">
        <f t="shared" si="12"/>
        <v>0.000601865326905114</v>
      </c>
      <c r="P55">
        <v>41</v>
      </c>
      <c r="Q55">
        <v>0.001168</v>
      </c>
      <c r="S55" s="15">
        <f t="shared" si="5"/>
        <v>301.9392318289416</v>
      </c>
      <c r="T55" s="15">
        <f t="shared" si="6"/>
        <v>116.49782544584257</v>
      </c>
    </row>
    <row r="56" spans="1:20" ht="12.75">
      <c r="A56">
        <v>42</v>
      </c>
      <c r="B56">
        <v>0.001732</v>
      </c>
      <c r="E56" s="16">
        <f t="shared" si="7"/>
        <v>107</v>
      </c>
      <c r="F56" s="17">
        <f t="shared" si="8"/>
        <v>8.60255916920956</v>
      </c>
      <c r="G56" s="18">
        <f t="shared" si="1"/>
        <v>1</v>
      </c>
      <c r="H56" s="15">
        <f t="shared" si="0"/>
        <v>103230.71003051472</v>
      </c>
      <c r="I56" s="8">
        <f t="shared" si="2"/>
        <v>98062.1111887797</v>
      </c>
      <c r="J56" s="9">
        <f t="shared" si="3"/>
        <v>2304.4596129363304</v>
      </c>
      <c r="K56" s="8">
        <f t="shared" si="4"/>
        <v>100366.57080171604</v>
      </c>
      <c r="L56" s="19">
        <f t="shared" si="9"/>
        <v>1</v>
      </c>
      <c r="M56" s="20">
        <f t="shared" si="10"/>
        <v>0.0008602559169209558</v>
      </c>
      <c r="N56" s="21">
        <f t="shared" si="11"/>
        <v>0.3769731564925518</v>
      </c>
      <c r="O56" s="22">
        <f t="shared" si="12"/>
        <v>0.00032429338839308714</v>
      </c>
      <c r="P56">
        <v>42</v>
      </c>
      <c r="Q56">
        <v>0.001322</v>
      </c>
      <c r="S56" s="15">
        <f t="shared" si="5"/>
        <v>150.54985620257406</v>
      </c>
      <c r="T56" s="15">
        <f t="shared" si="6"/>
        <v>56.75325450218412</v>
      </c>
    </row>
    <row r="57" spans="1:20" ht="12.75">
      <c r="A57">
        <v>43</v>
      </c>
      <c r="B57">
        <v>0.001891</v>
      </c>
      <c r="E57" s="16">
        <f t="shared" si="7"/>
        <v>108</v>
      </c>
      <c r="F57" s="17">
        <f t="shared" si="8"/>
        <v>4.512592848037244</v>
      </c>
      <c r="G57" s="18">
        <f t="shared" si="1"/>
        <v>1</v>
      </c>
      <c r="H57" s="15">
        <f t="shared" si="0"/>
        <v>54151.11417644692</v>
      </c>
      <c r="I57" s="8">
        <f t="shared" si="2"/>
        <v>46215.456625269115</v>
      </c>
      <c r="J57" s="9">
        <f t="shared" si="3"/>
        <v>1086.0632306938278</v>
      </c>
      <c r="K57" s="8">
        <f t="shared" si="4"/>
        <v>47301.51985596294</v>
      </c>
      <c r="L57" s="19">
        <f t="shared" si="9"/>
        <v>1</v>
      </c>
      <c r="M57" s="20">
        <f t="shared" si="10"/>
        <v>0.0004512592848037243</v>
      </c>
      <c r="N57" s="21">
        <f t="shared" si="11"/>
        <v>0.36831769075969883</v>
      </c>
      <c r="O57" s="22">
        <f t="shared" si="12"/>
        <v>0.000166206777712781</v>
      </c>
      <c r="P57">
        <v>43</v>
      </c>
      <c r="Q57">
        <v>0.001505</v>
      </c>
      <c r="S57" s="15">
        <f t="shared" si="5"/>
        <v>70.95227978394442</v>
      </c>
      <c r="T57" s="15">
        <f t="shared" si="6"/>
        <v>26.132979844158474</v>
      </c>
    </row>
    <row r="58" spans="1:20" ht="12.75">
      <c r="A58">
        <v>44</v>
      </c>
      <c r="B58">
        <v>0.002059</v>
      </c>
      <c r="E58" s="16">
        <f t="shared" si="7"/>
        <v>109</v>
      </c>
      <c r="F58" s="17">
        <f t="shared" si="8"/>
        <v>2.238417531154698</v>
      </c>
      <c r="G58" s="18">
        <f t="shared" si="1"/>
        <v>1</v>
      </c>
      <c r="H58" s="15">
        <f t="shared" si="0"/>
        <v>26861.010373856378</v>
      </c>
      <c r="I58" s="8">
        <f t="shared" si="2"/>
        <v>20440.509482106565</v>
      </c>
      <c r="J58" s="9">
        <f t="shared" si="3"/>
        <v>480.3519728295058</v>
      </c>
      <c r="K58" s="8">
        <f t="shared" si="4"/>
        <v>20920.861454936072</v>
      </c>
      <c r="L58" s="19">
        <f t="shared" si="9"/>
        <v>1</v>
      </c>
      <c r="M58" s="20">
        <f t="shared" si="10"/>
        <v>0.0002238417531154698</v>
      </c>
      <c r="N58" s="21">
        <f t="shared" si="11"/>
        <v>0.3598609582410345</v>
      </c>
      <c r="O58" s="22">
        <f t="shared" si="12"/>
        <v>8.055190777048603E-05</v>
      </c>
      <c r="P58">
        <v>44</v>
      </c>
      <c r="Q58">
        <v>0.001715</v>
      </c>
      <c r="S58" s="15">
        <f t="shared" si="5"/>
        <v>31.38129218240411</v>
      </c>
      <c r="T58" s="15">
        <f t="shared" si="6"/>
        <v>11.292901875601826</v>
      </c>
    </row>
    <row r="59" spans="1:20" ht="12.75">
      <c r="A59">
        <v>45</v>
      </c>
      <c r="B59">
        <v>0.002244</v>
      </c>
      <c r="E59" s="16">
        <f t="shared" si="7"/>
        <v>110</v>
      </c>
      <c r="F59" s="17">
        <f t="shared" si="8"/>
        <v>1.0426571244293896</v>
      </c>
      <c r="G59" s="18">
        <f t="shared" si="1"/>
        <v>1</v>
      </c>
      <c r="H59" s="15">
        <f t="shared" si="0"/>
        <v>12511.885493152675</v>
      </c>
      <c r="I59" s="8">
        <f t="shared" si="2"/>
        <v>8408.975961783397</v>
      </c>
      <c r="J59" s="9">
        <f t="shared" si="3"/>
        <v>197.61093510191048</v>
      </c>
      <c r="K59" s="8">
        <f t="shared" si="4"/>
        <v>8606.586896885308</v>
      </c>
      <c r="L59" s="19">
        <f t="shared" si="9"/>
        <v>1</v>
      </c>
      <c r="M59" s="20">
        <f t="shared" si="10"/>
        <v>0.00010426571244293895</v>
      </c>
      <c r="N59" s="21">
        <f t="shared" si="11"/>
        <v>0.3515983959365261</v>
      </c>
      <c r="O59" s="22">
        <f t="shared" si="12"/>
        <v>3.665965724611642E-05</v>
      </c>
      <c r="P59">
        <v>45</v>
      </c>
      <c r="Q59">
        <v>0.001948</v>
      </c>
      <c r="S59" s="15">
        <f t="shared" si="5"/>
        <v>12.909880345327963</v>
      </c>
      <c r="T59" s="15">
        <f t="shared" si="6"/>
        <v>4.539093221149797</v>
      </c>
    </row>
    <row r="60" spans="1:20" ht="12.75">
      <c r="A60">
        <v>46</v>
      </c>
      <c r="B60">
        <v>0.002441</v>
      </c>
      <c r="E60" s="16">
        <f t="shared" si="7"/>
        <v>111</v>
      </c>
      <c r="F60" s="17">
        <f t="shared" si="8"/>
        <v>0.4522514850641234</v>
      </c>
      <c r="G60" s="18">
        <f t="shared" si="1"/>
        <v>1</v>
      </c>
      <c r="H60" s="15">
        <f t="shared" si="0"/>
        <v>5427.017820769481</v>
      </c>
      <c r="I60" s="8">
        <f t="shared" si="2"/>
        <v>3179.5690761158276</v>
      </c>
      <c r="J60" s="9">
        <f t="shared" si="3"/>
        <v>74.71987328872218</v>
      </c>
      <c r="K60" s="8">
        <f t="shared" si="4"/>
        <v>3254.28894940455</v>
      </c>
      <c r="L60" s="19">
        <f t="shared" si="9"/>
        <v>1</v>
      </c>
      <c r="M60" s="20">
        <f t="shared" si="10"/>
        <v>4.522514850641233E-05</v>
      </c>
      <c r="N60" s="21">
        <f t="shared" si="11"/>
        <v>0.34352554561458337</v>
      </c>
      <c r="O60" s="22">
        <f t="shared" si="12"/>
        <v>1.5535993816165856E-05</v>
      </c>
      <c r="P60">
        <v>46</v>
      </c>
      <c r="Q60">
        <v>0.002198</v>
      </c>
      <c r="S60" s="15">
        <f t="shared" si="5"/>
        <v>4.881433424106825</v>
      </c>
      <c r="T60" s="15">
        <f t="shared" si="6"/>
        <v>1.676897080397561</v>
      </c>
    </row>
    <row r="61" spans="1:20" ht="12.75">
      <c r="A61">
        <v>47</v>
      </c>
      <c r="B61">
        <v>0.002634</v>
      </c>
      <c r="E61" s="16">
        <f t="shared" si="7"/>
        <v>112</v>
      </c>
      <c r="F61" s="17">
        <f t="shared" si="8"/>
        <v>0.18079838519002484</v>
      </c>
      <c r="G61" s="18">
        <f t="shared" si="1"/>
        <v>1</v>
      </c>
      <c r="H61" s="15">
        <f t="shared" si="0"/>
        <v>2169.580622280298</v>
      </c>
      <c r="I61" s="8">
        <f t="shared" si="2"/>
        <v>1084.7083271242518</v>
      </c>
      <c r="J61" s="9">
        <f t="shared" si="3"/>
        <v>25.49064568742</v>
      </c>
      <c r="K61" s="8">
        <f t="shared" si="4"/>
        <v>1110.1989728116719</v>
      </c>
      <c r="L61" s="19">
        <f t="shared" si="9"/>
        <v>1</v>
      </c>
      <c r="M61" s="20">
        <f t="shared" si="10"/>
        <v>1.807983851900248E-05</v>
      </c>
      <c r="N61" s="21">
        <f t="shared" si="11"/>
        <v>0.3356380514065299</v>
      </c>
      <c r="O61" s="22">
        <f t="shared" si="12"/>
        <v>6.068281770262715E-06</v>
      </c>
      <c r="P61">
        <v>47</v>
      </c>
      <c r="Q61">
        <v>0.002463</v>
      </c>
      <c r="S61" s="15">
        <f t="shared" si="5"/>
        <v>1.6652984592175077</v>
      </c>
      <c r="T61" s="15">
        <f t="shared" si="6"/>
        <v>0.5589375298620609</v>
      </c>
    </row>
    <row r="62" spans="1:20" ht="12.75">
      <c r="A62">
        <v>48</v>
      </c>
      <c r="B62">
        <v>0.002815</v>
      </c>
      <c r="E62" s="16">
        <f t="shared" si="7"/>
        <v>113</v>
      </c>
      <c r="F62" s="17">
        <f t="shared" si="8"/>
        <v>0.06576722059672344</v>
      </c>
      <c r="G62" s="18">
        <f t="shared" si="1"/>
        <v>1</v>
      </c>
      <c r="H62" s="15">
        <f t="shared" si="0"/>
        <v>789.2066471606812</v>
      </c>
      <c r="I62" s="8">
        <f t="shared" si="2"/>
        <v>320.99232565099067</v>
      </c>
      <c r="J62" s="9">
        <f t="shared" si="3"/>
        <v>7.5433196527983055</v>
      </c>
      <c r="K62" s="8">
        <f t="shared" si="4"/>
        <v>328.53564530378895</v>
      </c>
      <c r="L62" s="19">
        <f t="shared" si="9"/>
        <v>1</v>
      </c>
      <c r="M62" s="20">
        <f t="shared" si="10"/>
        <v>6.576722059672342E-06</v>
      </c>
      <c r="N62" s="21">
        <f t="shared" si="11"/>
        <v>0.3279316574563067</v>
      </c>
      <c r="O62" s="22">
        <f t="shared" si="12"/>
        <v>2.1567153656578064E-06</v>
      </c>
      <c r="P62">
        <v>48</v>
      </c>
      <c r="Q62">
        <v>0.00274</v>
      </c>
      <c r="S62" s="15">
        <f t="shared" si="5"/>
        <v>0.4928034679556834</v>
      </c>
      <c r="T62" s="15">
        <f t="shared" si="6"/>
        <v>0.16160585804692318</v>
      </c>
    </row>
    <row r="63" spans="1:20" ht="12.75">
      <c r="A63">
        <v>49</v>
      </c>
      <c r="B63">
        <v>0.002997</v>
      </c>
      <c r="E63" s="16">
        <f t="shared" si="7"/>
        <v>114</v>
      </c>
      <c r="F63" s="17">
        <f t="shared" si="8"/>
        <v>0.0214128862852048</v>
      </c>
      <c r="G63" s="18">
        <f t="shared" si="1"/>
        <v>1</v>
      </c>
      <c r="H63" s="15">
        <f t="shared" si="0"/>
        <v>256.9546354224576</v>
      </c>
      <c r="I63" s="8">
        <f t="shared" si="2"/>
        <v>71.58100988133134</v>
      </c>
      <c r="J63" s="9">
        <f t="shared" si="3"/>
        <v>1.682153732211292</v>
      </c>
      <c r="K63" s="8">
        <f t="shared" si="4"/>
        <v>73.26316361354263</v>
      </c>
      <c r="L63" s="19">
        <f t="shared" si="9"/>
        <v>1</v>
      </c>
      <c r="M63" s="20">
        <f t="shared" si="10"/>
        <v>2.1412886285204797E-06</v>
      </c>
      <c r="N63" s="21">
        <f t="shared" si="11"/>
        <v>0.3204022056241394</v>
      </c>
      <c r="O63" s="22">
        <f t="shared" si="12"/>
        <v>6.860735994558502E-07</v>
      </c>
      <c r="P63">
        <v>49</v>
      </c>
      <c r="Q63">
        <v>0.003028</v>
      </c>
      <c r="S63" s="15">
        <f t="shared" si="5"/>
        <v>0.10989474542031395</v>
      </c>
      <c r="T63" s="15">
        <f t="shared" si="6"/>
        <v>0.035210518819171886</v>
      </c>
    </row>
    <row r="64" spans="1:20" ht="12.75">
      <c r="A64">
        <v>50</v>
      </c>
      <c r="B64">
        <v>0.003198</v>
      </c>
      <c r="E64" s="16">
        <f t="shared" si="7"/>
        <v>115</v>
      </c>
      <c r="F64" s="17">
        <f t="shared" si="8"/>
        <v>0.006105263550523877</v>
      </c>
      <c r="G64" s="18">
        <f t="shared" si="1"/>
        <v>1</v>
      </c>
      <c r="H64" s="15">
        <f t="shared" si="0"/>
        <v>73.26316260628653</v>
      </c>
      <c r="I64" s="8">
        <f t="shared" si="2"/>
        <v>1.007256102525389E-06</v>
      </c>
      <c r="J64" s="9">
        <f t="shared" si="3"/>
        <v>2.3670518409346717E-08</v>
      </c>
      <c r="K64" s="8">
        <f t="shared" si="4"/>
        <v>1.0309266209347357E-06</v>
      </c>
      <c r="L64" s="19">
        <f t="shared" si="9"/>
        <v>1</v>
      </c>
      <c r="M64" s="20">
        <f t="shared" si="10"/>
        <v>6.105263550523876E-07</v>
      </c>
      <c r="N64" s="21">
        <f t="shared" si="11"/>
        <v>0.3130456332429305</v>
      </c>
      <c r="O64" s="22">
        <f t="shared" si="12"/>
        <v>1.911226094288729E-07</v>
      </c>
      <c r="P64">
        <v>50</v>
      </c>
      <c r="Q64">
        <v>0.00333</v>
      </c>
      <c r="S64" s="15">
        <f t="shared" si="5"/>
        <v>1.5463899314021036E-09</v>
      </c>
      <c r="T64" s="15">
        <f t="shared" si="6"/>
        <v>4.840906153162634E-10</v>
      </c>
    </row>
    <row r="65" spans="1:20" ht="12.75">
      <c r="A65">
        <v>51</v>
      </c>
      <c r="B65">
        <v>0.003431</v>
      </c>
      <c r="E65" s="16">
        <f t="shared" si="7"/>
      </c>
      <c r="F65" s="17">
        <f aca="true" t="shared" si="13" ref="F65:F128">IF(E65="","",(1-VLOOKUP(E65,$A$14:$B$129,2,FALSE))*F64)</f>
      </c>
      <c r="G65" s="18">
        <f t="shared" si="1"/>
      </c>
      <c r="I65" s="8">
        <f t="shared" si="2"/>
      </c>
      <c r="J65" s="9">
        <f t="shared" si="3"/>
      </c>
      <c r="K65" s="8">
        <f t="shared" si="4"/>
      </c>
      <c r="L65" s="19">
        <f t="shared" si="9"/>
      </c>
      <c r="M65" s="20">
        <f t="shared" si="10"/>
      </c>
      <c r="N65" s="21">
        <f t="shared" si="11"/>
      </c>
      <c r="O65" s="22">
        <f t="shared" si="12"/>
      </c>
      <c r="P65">
        <v>51</v>
      </c>
      <c r="Q65">
        <v>0.003647</v>
      </c>
      <c r="S65" s="15">
        <f t="shared" si="5"/>
        <v>0</v>
      </c>
      <c r="T65" s="15">
        <f t="shared" si="6"/>
        <v>0</v>
      </c>
    </row>
    <row r="66" spans="1:20" ht="12.75">
      <c r="A66">
        <v>52</v>
      </c>
      <c r="B66">
        <v>0.003696</v>
      </c>
      <c r="E66" s="16">
        <f t="shared" si="7"/>
      </c>
      <c r="F66" s="17">
        <f t="shared" si="13"/>
      </c>
      <c r="G66" s="18">
        <f t="shared" si="1"/>
      </c>
      <c r="I66" s="8">
        <f t="shared" si="2"/>
      </c>
      <c r="J66" s="9">
        <f t="shared" si="3"/>
      </c>
      <c r="K66" s="8">
        <f t="shared" si="4"/>
      </c>
      <c r="L66" s="19">
        <f t="shared" si="9"/>
      </c>
      <c r="M66" s="20">
        <f t="shared" si="10"/>
      </c>
      <c r="N66" s="21">
        <f t="shared" si="11"/>
      </c>
      <c r="O66" s="22">
        <f t="shared" si="12"/>
      </c>
      <c r="P66">
        <v>52</v>
      </c>
      <c r="Q66">
        <v>0.00398</v>
      </c>
      <c r="S66" s="15">
        <f t="shared" si="5"/>
        <v>0</v>
      </c>
      <c r="T66" s="15">
        <f t="shared" si="6"/>
        <v>0</v>
      </c>
    </row>
    <row r="67" spans="1:20" ht="12.75">
      <c r="A67">
        <v>53</v>
      </c>
      <c r="B67">
        <v>0.003998</v>
      </c>
      <c r="E67" s="16">
        <f t="shared" si="7"/>
      </c>
      <c r="F67" s="17">
        <f t="shared" si="13"/>
      </c>
      <c r="G67" s="18">
        <f t="shared" si="1"/>
      </c>
      <c r="I67" s="8">
        <f t="shared" si="2"/>
      </c>
      <c r="J67" s="9">
        <f t="shared" si="3"/>
      </c>
      <c r="K67" s="8">
        <f t="shared" si="4"/>
      </c>
      <c r="L67" s="19">
        <f t="shared" si="9"/>
      </c>
      <c r="M67" s="20">
        <f t="shared" si="10"/>
      </c>
      <c r="N67" s="21">
        <f t="shared" si="11"/>
      </c>
      <c r="O67" s="22">
        <f t="shared" si="12"/>
      </c>
      <c r="P67">
        <v>53</v>
      </c>
      <c r="Q67">
        <v>0.004331</v>
      </c>
      <c r="S67" s="15">
        <f t="shared" si="5"/>
        <v>0</v>
      </c>
      <c r="T67" s="15">
        <f t="shared" si="6"/>
        <v>0</v>
      </c>
    </row>
    <row r="68" spans="1:20" ht="12.75">
      <c r="A68">
        <v>54</v>
      </c>
      <c r="B68">
        <v>0.004341</v>
      </c>
      <c r="E68" s="16">
        <f t="shared" si="7"/>
      </c>
      <c r="F68" s="17">
        <f t="shared" si="13"/>
      </c>
      <c r="G68" s="18">
        <f t="shared" si="1"/>
      </c>
      <c r="I68" s="8">
        <f t="shared" si="2"/>
      </c>
      <c r="J68" s="9">
        <f t="shared" si="3"/>
      </c>
      <c r="K68" s="8">
        <f t="shared" si="4"/>
      </c>
      <c r="L68" s="19">
        <f t="shared" si="9"/>
      </c>
      <c r="M68" s="20">
        <f t="shared" si="10"/>
      </c>
      <c r="N68" s="21">
        <f t="shared" si="11"/>
      </c>
      <c r="O68" s="22">
        <f t="shared" si="12"/>
      </c>
      <c r="P68">
        <v>54</v>
      </c>
      <c r="Q68">
        <v>0.004698</v>
      </c>
      <c r="S68" s="15">
        <f t="shared" si="5"/>
        <v>0</v>
      </c>
      <c r="T68" s="15">
        <f t="shared" si="6"/>
        <v>0</v>
      </c>
    </row>
    <row r="69" spans="1:20" ht="12.75">
      <c r="A69">
        <v>55</v>
      </c>
      <c r="B69">
        <v>0.004722</v>
      </c>
      <c r="E69" s="16">
        <f t="shared" si="7"/>
      </c>
      <c r="F69" s="17">
        <f t="shared" si="13"/>
      </c>
      <c r="G69" s="18">
        <f t="shared" si="1"/>
      </c>
      <c r="I69" s="8">
        <f t="shared" si="2"/>
      </c>
      <c r="J69" s="9">
        <f t="shared" si="3"/>
      </c>
      <c r="K69" s="8">
        <f t="shared" si="4"/>
      </c>
      <c r="L69" s="19">
        <f t="shared" si="9"/>
      </c>
      <c r="M69" s="20">
        <f t="shared" si="10"/>
      </c>
      <c r="N69" s="21">
        <f t="shared" si="11"/>
      </c>
      <c r="O69" s="22">
        <f t="shared" si="12"/>
      </c>
      <c r="P69">
        <v>55</v>
      </c>
      <c r="Q69">
        <v>0.005077</v>
      </c>
      <c r="S69" s="15">
        <f t="shared" si="5"/>
        <v>0</v>
      </c>
      <c r="T69" s="15">
        <f t="shared" si="6"/>
        <v>0</v>
      </c>
    </row>
    <row r="70" spans="1:20" ht="12.75">
      <c r="A70">
        <v>56</v>
      </c>
      <c r="B70">
        <v>0.005148</v>
      </c>
      <c r="E70" s="16">
        <f t="shared" si="7"/>
      </c>
      <c r="F70" s="17">
        <f t="shared" si="13"/>
      </c>
      <c r="G70" s="18">
        <f t="shared" si="1"/>
      </c>
      <c r="I70" s="8">
        <f t="shared" si="2"/>
      </c>
      <c r="J70" s="9">
        <f t="shared" si="3"/>
      </c>
      <c r="K70" s="8">
        <f t="shared" si="4"/>
      </c>
      <c r="L70" s="19">
        <f t="shared" si="9"/>
      </c>
      <c r="M70" s="20">
        <f t="shared" si="10"/>
      </c>
      <c r="N70" s="21">
        <f t="shared" si="11"/>
      </c>
      <c r="O70" s="22">
        <f t="shared" si="12"/>
      </c>
      <c r="P70">
        <v>56</v>
      </c>
      <c r="Q70">
        <v>0.005465</v>
      </c>
      <c r="S70" s="15">
        <f t="shared" si="5"/>
        <v>0</v>
      </c>
      <c r="T70" s="15">
        <f t="shared" si="6"/>
        <v>0</v>
      </c>
    </row>
    <row r="71" spans="1:20" ht="12.75">
      <c r="A71">
        <v>57</v>
      </c>
      <c r="B71">
        <v>0.005627</v>
      </c>
      <c r="E71" s="16">
        <f t="shared" si="7"/>
      </c>
      <c r="F71" s="17">
        <f t="shared" si="13"/>
      </c>
      <c r="G71" s="18">
        <f t="shared" si="1"/>
      </c>
      <c r="I71" s="8">
        <f t="shared" si="2"/>
      </c>
      <c r="J71" s="9">
        <f t="shared" si="3"/>
      </c>
      <c r="K71" s="8">
        <f t="shared" si="4"/>
      </c>
      <c r="L71" s="19">
        <f t="shared" si="9"/>
      </c>
      <c r="M71" s="20">
        <f t="shared" si="10"/>
      </c>
      <c r="N71" s="21">
        <f t="shared" si="11"/>
      </c>
      <c r="O71" s="22">
        <f t="shared" si="12"/>
      </c>
      <c r="P71">
        <v>57</v>
      </c>
      <c r="Q71">
        <v>0.005861</v>
      </c>
      <c r="S71" s="15">
        <f t="shared" si="5"/>
        <v>0</v>
      </c>
      <c r="T71" s="15">
        <f t="shared" si="6"/>
        <v>0</v>
      </c>
    </row>
    <row r="72" spans="1:20" ht="12.75">
      <c r="A72">
        <v>58</v>
      </c>
      <c r="B72">
        <v>0.006166</v>
      </c>
      <c r="E72" s="16">
        <f t="shared" si="7"/>
      </c>
      <c r="F72" s="17">
        <f t="shared" si="13"/>
      </c>
      <c r="G72" s="18">
        <f t="shared" si="1"/>
      </c>
      <c r="I72" s="8">
        <f t="shared" si="2"/>
      </c>
      <c r="J72" s="9">
        <f t="shared" si="3"/>
      </c>
      <c r="K72" s="8">
        <f t="shared" si="4"/>
      </c>
      <c r="L72" s="19">
        <f t="shared" si="9"/>
      </c>
      <c r="M72" s="20">
        <f t="shared" si="10"/>
      </c>
      <c r="N72" s="21">
        <f t="shared" si="11"/>
      </c>
      <c r="O72" s="22">
        <f t="shared" si="12"/>
      </c>
      <c r="P72">
        <v>58</v>
      </c>
      <c r="Q72">
        <v>0.006265</v>
      </c>
      <c r="S72" s="15">
        <f t="shared" si="5"/>
        <v>0</v>
      </c>
      <c r="T72" s="15">
        <f t="shared" si="6"/>
        <v>0</v>
      </c>
    </row>
    <row r="73" spans="1:20" ht="12.75">
      <c r="A73">
        <v>59</v>
      </c>
      <c r="B73">
        <v>0.006765</v>
      </c>
      <c r="E73" s="16">
        <f t="shared" si="7"/>
      </c>
      <c r="F73" s="17">
        <f t="shared" si="13"/>
      </c>
      <c r="G73" s="18">
        <f t="shared" si="1"/>
      </c>
      <c r="I73" s="8">
        <f t="shared" si="2"/>
      </c>
      <c r="J73" s="9">
        <f t="shared" si="3"/>
      </c>
      <c r="K73" s="8">
        <f t="shared" si="4"/>
      </c>
      <c r="L73" s="19">
        <f t="shared" si="9"/>
      </c>
      <c r="M73" s="20">
        <f t="shared" si="10"/>
      </c>
      <c r="N73" s="21">
        <f t="shared" si="11"/>
      </c>
      <c r="O73" s="22">
        <f t="shared" si="12"/>
      </c>
      <c r="P73">
        <v>59</v>
      </c>
      <c r="Q73">
        <v>0.006694</v>
      </c>
      <c r="S73" s="15">
        <f t="shared" si="5"/>
        <v>0</v>
      </c>
      <c r="T73" s="15">
        <f t="shared" si="6"/>
        <v>0</v>
      </c>
    </row>
    <row r="74" spans="1:20" ht="12.75">
      <c r="A74">
        <v>60</v>
      </c>
      <c r="B74">
        <v>0.007445</v>
      </c>
      <c r="E74" s="16">
        <f t="shared" si="7"/>
      </c>
      <c r="F74" s="17">
        <f t="shared" si="13"/>
      </c>
      <c r="G74" s="18">
        <f t="shared" si="1"/>
      </c>
      <c r="I74" s="8">
        <f t="shared" si="2"/>
      </c>
      <c r="J74" s="9">
        <f t="shared" si="3"/>
      </c>
      <c r="K74" s="8">
        <f t="shared" si="4"/>
      </c>
      <c r="L74" s="19">
        <f t="shared" si="9"/>
      </c>
      <c r="M74" s="20">
        <f t="shared" si="10"/>
      </c>
      <c r="N74" s="21">
        <f t="shared" si="11"/>
      </c>
      <c r="O74" s="22">
        <f t="shared" si="12"/>
      </c>
      <c r="P74">
        <v>60</v>
      </c>
      <c r="Q74">
        <v>0.00717</v>
      </c>
      <c r="S74" s="15">
        <f t="shared" si="5"/>
        <v>0</v>
      </c>
      <c r="T74" s="15">
        <f t="shared" si="6"/>
        <v>0</v>
      </c>
    </row>
    <row r="75" spans="1:20" ht="12.75">
      <c r="A75">
        <v>61</v>
      </c>
      <c r="B75">
        <v>0.008187</v>
      </c>
      <c r="E75" s="16">
        <f>IF(E74&lt;MAX($A$14:$A$129),E74+1,"")</f>
      </c>
      <c r="F75" s="17">
        <f t="shared" si="13"/>
      </c>
      <c r="G75" s="18">
        <f t="shared" si="1"/>
      </c>
      <c r="I75" s="8">
        <f t="shared" si="2"/>
      </c>
      <c r="J75" s="9">
        <f t="shared" si="3"/>
      </c>
      <c r="K75" s="8">
        <f t="shared" si="4"/>
      </c>
      <c r="L75" s="19">
        <f t="shared" si="9"/>
      </c>
      <c r="M75" s="20">
        <f t="shared" si="10"/>
      </c>
      <c r="N75" s="21">
        <f t="shared" si="11"/>
      </c>
      <c r="O75" s="22">
        <f t="shared" si="12"/>
      </c>
      <c r="P75">
        <v>61</v>
      </c>
      <c r="Q75">
        <v>0.007714</v>
      </c>
      <c r="S75" s="15">
        <f t="shared" si="5"/>
        <v>0</v>
      </c>
      <c r="T75" s="15">
        <f t="shared" si="6"/>
        <v>0</v>
      </c>
    </row>
    <row r="76" spans="1:20" ht="12.75">
      <c r="A76">
        <v>62</v>
      </c>
      <c r="B76">
        <v>0.008959</v>
      </c>
      <c r="E76" s="16">
        <f t="shared" si="7"/>
      </c>
      <c r="F76" s="17">
        <f t="shared" si="13"/>
      </c>
      <c r="G76" s="18">
        <f t="shared" si="1"/>
      </c>
      <c r="I76" s="8">
        <f t="shared" si="2"/>
      </c>
      <c r="J76" s="9">
        <f t="shared" si="3"/>
      </c>
      <c r="K76" s="8">
        <f t="shared" si="4"/>
      </c>
      <c r="L76" s="19">
        <f t="shared" si="9"/>
      </c>
      <c r="M76" s="20">
        <f t="shared" si="10"/>
      </c>
      <c r="N76" s="21">
        <f t="shared" si="11"/>
      </c>
      <c r="O76" s="22">
        <f t="shared" si="12"/>
      </c>
      <c r="P76">
        <v>62</v>
      </c>
      <c r="Q76">
        <v>0.008348</v>
      </c>
      <c r="S76" s="15">
        <f t="shared" si="5"/>
        <v>0</v>
      </c>
      <c r="T76" s="15">
        <f t="shared" si="6"/>
        <v>0</v>
      </c>
    </row>
    <row r="77" spans="1:20" ht="12.75">
      <c r="A77">
        <v>63</v>
      </c>
      <c r="B77">
        <v>0.009747</v>
      </c>
      <c r="E77" s="16">
        <f t="shared" si="7"/>
      </c>
      <c r="F77" s="17">
        <f t="shared" si="13"/>
      </c>
      <c r="G77" s="18">
        <f t="shared" si="1"/>
      </c>
      <c r="I77" s="8">
        <f t="shared" si="2"/>
      </c>
      <c r="J77" s="9">
        <f t="shared" si="3"/>
      </c>
      <c r="K77" s="8">
        <f t="shared" si="4"/>
      </c>
      <c r="L77" s="19">
        <f t="shared" si="9"/>
      </c>
      <c r="M77" s="20">
        <f t="shared" si="10"/>
      </c>
      <c r="N77" s="21">
        <f t="shared" si="11"/>
      </c>
      <c r="O77" s="22">
        <f t="shared" si="12"/>
      </c>
      <c r="P77">
        <v>63</v>
      </c>
      <c r="Q77">
        <v>0.009093</v>
      </c>
      <c r="S77" s="15">
        <f t="shared" si="5"/>
        <v>0</v>
      </c>
      <c r="T77" s="15">
        <f t="shared" si="6"/>
        <v>0</v>
      </c>
    </row>
    <row r="78" spans="1:20" ht="12.75">
      <c r="A78">
        <v>64</v>
      </c>
      <c r="B78">
        <v>0.010582</v>
      </c>
      <c r="E78" s="16">
        <f t="shared" si="7"/>
      </c>
      <c r="F78" s="17">
        <f t="shared" si="13"/>
      </c>
      <c r="G78" s="18">
        <f t="shared" si="1"/>
      </c>
      <c r="I78" s="8">
        <f t="shared" si="2"/>
      </c>
      <c r="J78" s="9">
        <f t="shared" si="3"/>
      </c>
      <c r="K78" s="8">
        <f t="shared" si="4"/>
      </c>
      <c r="L78" s="19">
        <f t="shared" si="9"/>
      </c>
      <c r="M78" s="20">
        <f t="shared" si="10"/>
      </c>
      <c r="N78" s="21">
        <f t="shared" si="11"/>
      </c>
      <c r="O78" s="22">
        <f t="shared" si="12"/>
      </c>
      <c r="P78">
        <v>64</v>
      </c>
      <c r="Q78">
        <v>0.009968</v>
      </c>
      <c r="S78" s="15">
        <f t="shared" si="5"/>
        <v>0</v>
      </c>
      <c r="T78" s="15">
        <f t="shared" si="6"/>
        <v>0</v>
      </c>
    </row>
    <row r="79" spans="1:20" ht="12.75">
      <c r="A79">
        <v>65</v>
      </c>
      <c r="B79">
        <v>0.011511</v>
      </c>
      <c r="E79" s="16">
        <f t="shared" si="7"/>
      </c>
      <c r="F79" s="17">
        <f t="shared" si="13"/>
      </c>
      <c r="G79" s="18">
        <f aca="true" t="shared" si="14" ref="G79:G129">IF(E79="","",(1+$F$7)^(E79-$A$5))</f>
      </c>
      <c r="I79" s="8">
        <f aca="true" t="shared" si="15" ref="I79:I129">IF(E79="","",K78-H79)</f>
      </c>
      <c r="J79" s="9">
        <f aca="true" t="shared" si="16" ref="J79:J129">IF(E79="","",I79*((1+$A$7)*(1+$F$7)-1))</f>
      </c>
      <c r="K79" s="8">
        <f aca="true" t="shared" si="17" ref="K79:K129">IF(E79="","",I79+J79)</f>
      </c>
      <c r="L79" s="19">
        <f t="shared" si="9"/>
      </c>
      <c r="M79" s="20">
        <f t="shared" si="10"/>
      </c>
      <c r="N79" s="21">
        <f t="shared" si="11"/>
      </c>
      <c r="O79" s="22">
        <f t="shared" si="12"/>
      </c>
      <c r="P79">
        <v>65</v>
      </c>
      <c r="Q79">
        <v>0.010993</v>
      </c>
      <c r="S79" s="15">
        <f aca="true" t="shared" si="18" ref="S79:S85">IF(K79="",0,K79*$S$10)</f>
        <v>0</v>
      </c>
      <c r="T79" s="15">
        <f aca="true" t="shared" si="19" ref="T79:T85">IF(K79="",0,S79*N79)</f>
        <v>0</v>
      </c>
    </row>
    <row r="80" spans="1:20" ht="12.75">
      <c r="A80">
        <v>66</v>
      </c>
      <c r="B80">
        <v>0.012572</v>
      </c>
      <c r="E80" s="16">
        <f aca="true" t="shared" si="20" ref="E80:E129">IF(E79&lt;MAX($A$14:$A$129),E79+1,"")</f>
      </c>
      <c r="F80" s="17">
        <f t="shared" si="13"/>
      </c>
      <c r="G80" s="18">
        <f t="shared" si="14"/>
      </c>
      <c r="I80" s="8">
        <f t="shared" si="15"/>
      </c>
      <c r="J80" s="9">
        <f t="shared" si="16"/>
      </c>
      <c r="K80" s="8">
        <f t="shared" si="17"/>
      </c>
      <c r="L80" s="19">
        <f aca="true" t="shared" si="21" ref="L80:L129">IF(E80="","",L79*(1+$F$7))</f>
      </c>
      <c r="M80" s="20">
        <f aca="true" t="shared" si="22" ref="M80:M129">IF(E80="","",(1-VLOOKUP(E79,$A$14:$B$129,2,FALSE))*M79)</f>
      </c>
      <c r="N80" s="21">
        <f aca="true" t="shared" si="23" ref="N80:N129">IF(E80="","",N79/((1+$A$7)*(1+$F$7)))</f>
      </c>
      <c r="O80" s="22">
        <f aca="true" t="shared" si="24" ref="O80:O129">IF(E80="","",L80*M80*N80)</f>
      </c>
      <c r="P80">
        <v>66</v>
      </c>
      <c r="Q80">
        <v>0.012188</v>
      </c>
      <c r="S80" s="15">
        <f t="shared" si="18"/>
        <v>0</v>
      </c>
      <c r="T80" s="15">
        <f t="shared" si="19"/>
        <v>0</v>
      </c>
    </row>
    <row r="81" spans="1:20" ht="12.75">
      <c r="A81">
        <v>67</v>
      </c>
      <c r="B81">
        <v>0.013772</v>
      </c>
      <c r="E81" s="16">
        <f t="shared" si="20"/>
      </c>
      <c r="F81" s="17">
        <f t="shared" si="13"/>
      </c>
      <c r="G81" s="18">
        <f t="shared" si="14"/>
      </c>
      <c r="I81" s="8">
        <f t="shared" si="15"/>
      </c>
      <c r="J81" s="9">
        <f t="shared" si="16"/>
      </c>
      <c r="K81" s="8">
        <f t="shared" si="17"/>
      </c>
      <c r="L81" s="19">
        <f t="shared" si="21"/>
      </c>
      <c r="M81" s="20">
        <f t="shared" si="22"/>
      </c>
      <c r="N81" s="21">
        <f t="shared" si="23"/>
      </c>
      <c r="O81" s="22">
        <f t="shared" si="24"/>
      </c>
      <c r="P81">
        <v>67</v>
      </c>
      <c r="Q81">
        <v>0.013572</v>
      </c>
      <c r="S81" s="15">
        <f t="shared" si="18"/>
        <v>0</v>
      </c>
      <c r="T81" s="15">
        <f t="shared" si="19"/>
        <v>0</v>
      </c>
    </row>
    <row r="82" spans="1:20" ht="12.75">
      <c r="A82">
        <v>68</v>
      </c>
      <c r="B82">
        <v>0.01513</v>
      </c>
      <c r="E82" s="16">
        <f t="shared" si="20"/>
      </c>
      <c r="F82" s="17">
        <f t="shared" si="13"/>
      </c>
      <c r="G82" s="18">
        <f t="shared" si="14"/>
      </c>
      <c r="I82" s="8">
        <f t="shared" si="15"/>
      </c>
      <c r="J82" s="9">
        <f t="shared" si="16"/>
      </c>
      <c r="K82" s="8">
        <f t="shared" si="17"/>
      </c>
      <c r="L82" s="19">
        <f t="shared" si="21"/>
      </c>
      <c r="M82" s="20">
        <f t="shared" si="22"/>
      </c>
      <c r="N82" s="21">
        <f t="shared" si="23"/>
      </c>
      <c r="O82" s="22">
        <f t="shared" si="24"/>
      </c>
      <c r="P82">
        <v>68</v>
      </c>
      <c r="Q82">
        <v>0.01516</v>
      </c>
      <c r="S82" s="15">
        <f t="shared" si="18"/>
        <v>0</v>
      </c>
      <c r="T82" s="15">
        <f t="shared" si="19"/>
        <v>0</v>
      </c>
    </row>
    <row r="83" spans="1:20" ht="12.75">
      <c r="A83">
        <v>69</v>
      </c>
      <c r="B83">
        <v>0.016651</v>
      </c>
      <c r="E83" s="16">
        <f t="shared" si="20"/>
      </c>
      <c r="F83" s="17">
        <f t="shared" si="13"/>
      </c>
      <c r="G83" s="18">
        <f t="shared" si="14"/>
      </c>
      <c r="I83" s="8">
        <f t="shared" si="15"/>
      </c>
      <c r="J83" s="9">
        <f t="shared" si="16"/>
      </c>
      <c r="K83" s="8">
        <f t="shared" si="17"/>
      </c>
      <c r="L83" s="19">
        <f t="shared" si="21"/>
      </c>
      <c r="M83" s="20">
        <f t="shared" si="22"/>
      </c>
      <c r="N83" s="21">
        <f t="shared" si="23"/>
      </c>
      <c r="O83" s="22">
        <f t="shared" si="24"/>
      </c>
      <c r="P83">
        <v>69</v>
      </c>
      <c r="Q83">
        <v>0.016946</v>
      </c>
      <c r="S83" s="15">
        <f t="shared" si="18"/>
        <v>0</v>
      </c>
      <c r="T83" s="15">
        <f t="shared" si="19"/>
        <v>0</v>
      </c>
    </row>
    <row r="84" spans="1:20" ht="12.75">
      <c r="A84">
        <v>70</v>
      </c>
      <c r="B84">
        <v>0.018406</v>
      </c>
      <c r="E84" s="16">
        <f t="shared" si="20"/>
      </c>
      <c r="F84" s="17">
        <f t="shared" si="13"/>
      </c>
      <c r="G84" s="18">
        <f t="shared" si="14"/>
      </c>
      <c r="I84" s="8">
        <f t="shared" si="15"/>
      </c>
      <c r="J84" s="9">
        <f t="shared" si="16"/>
      </c>
      <c r="K84" s="8">
        <f t="shared" si="17"/>
      </c>
      <c r="L84" s="19">
        <f t="shared" si="21"/>
      </c>
      <c r="M84" s="20">
        <f t="shared" si="22"/>
      </c>
      <c r="N84" s="21">
        <f t="shared" si="23"/>
      </c>
      <c r="O84" s="22">
        <f t="shared" si="24"/>
      </c>
      <c r="P84">
        <v>70</v>
      </c>
      <c r="Q84">
        <v>0.01892</v>
      </c>
      <c r="S84" s="15">
        <f t="shared" si="18"/>
        <v>0</v>
      </c>
      <c r="T84" s="15">
        <f t="shared" si="19"/>
        <v>0</v>
      </c>
    </row>
    <row r="85" spans="1:20" ht="12.75">
      <c r="A85">
        <v>71</v>
      </c>
      <c r="B85">
        <v>0.020342</v>
      </c>
      <c r="E85" s="16">
        <f t="shared" si="20"/>
      </c>
      <c r="F85" s="17">
        <f t="shared" si="13"/>
      </c>
      <c r="G85" s="18">
        <f t="shared" si="14"/>
      </c>
      <c r="I85" s="8">
        <f t="shared" si="15"/>
      </c>
      <c r="J85" s="9">
        <f t="shared" si="16"/>
      </c>
      <c r="K85" s="8">
        <f t="shared" si="17"/>
      </c>
      <c r="L85" s="19">
        <f t="shared" si="21"/>
      </c>
      <c r="M85" s="20">
        <f t="shared" si="22"/>
      </c>
      <c r="N85" s="21">
        <f t="shared" si="23"/>
      </c>
      <c r="O85" s="22">
        <f t="shared" si="24"/>
      </c>
      <c r="P85">
        <v>71</v>
      </c>
      <c r="Q85">
        <v>0.021071</v>
      </c>
      <c r="S85" s="15">
        <f t="shared" si="18"/>
        <v>0</v>
      </c>
      <c r="T85" s="15">
        <f t="shared" si="19"/>
        <v>0</v>
      </c>
    </row>
    <row r="86" spans="1:20" ht="12.75">
      <c r="A86">
        <v>72</v>
      </c>
      <c r="B86">
        <v>0.022346</v>
      </c>
      <c r="E86" s="16">
        <f t="shared" si="20"/>
      </c>
      <c r="F86" s="17">
        <f t="shared" si="13"/>
      </c>
      <c r="G86" s="18">
        <f t="shared" si="14"/>
      </c>
      <c r="I86" s="8">
        <f t="shared" si="15"/>
      </c>
      <c r="J86" s="9">
        <f t="shared" si="16"/>
      </c>
      <c r="K86" s="8">
        <f t="shared" si="17"/>
      </c>
      <c r="L86" s="19">
        <f t="shared" si="21"/>
      </c>
      <c r="M86" s="20">
        <f t="shared" si="22"/>
      </c>
      <c r="N86" s="21">
        <f t="shared" si="23"/>
      </c>
      <c r="O86" s="22">
        <f t="shared" si="24"/>
      </c>
      <c r="P86">
        <v>72</v>
      </c>
      <c r="Q86">
        <v>0.023388</v>
      </c>
      <c r="S86" s="15">
        <f aca="true" t="shared" si="25" ref="S86:S129">IF(K86="",0,K86*$S$10)</f>
        <v>0</v>
      </c>
      <c r="T86" s="15">
        <f aca="true" t="shared" si="26" ref="T86:T129">IF(K86="",0,S86*N86)</f>
        <v>0</v>
      </c>
    </row>
    <row r="87" spans="1:20" ht="12.75">
      <c r="A87">
        <v>73</v>
      </c>
      <c r="B87">
        <v>0.024382</v>
      </c>
      <c r="E87" s="16">
        <f t="shared" si="20"/>
      </c>
      <c r="F87" s="17">
        <f t="shared" si="13"/>
      </c>
      <c r="G87" s="18">
        <f t="shared" si="14"/>
      </c>
      <c r="I87" s="8">
        <f t="shared" si="15"/>
      </c>
      <c r="J87" s="9">
        <f t="shared" si="16"/>
      </c>
      <c r="K87" s="8">
        <f t="shared" si="17"/>
      </c>
      <c r="L87" s="19">
        <f t="shared" si="21"/>
      </c>
      <c r="M87" s="20">
        <f t="shared" si="22"/>
      </c>
      <c r="N87" s="21">
        <f t="shared" si="23"/>
      </c>
      <c r="O87" s="22">
        <f t="shared" si="24"/>
      </c>
      <c r="P87">
        <v>73</v>
      </c>
      <c r="Q87">
        <v>0.025871</v>
      </c>
      <c r="S87" s="15">
        <f t="shared" si="25"/>
        <v>0</v>
      </c>
      <c r="T87" s="15">
        <f t="shared" si="26"/>
        <v>0</v>
      </c>
    </row>
    <row r="88" spans="1:20" ht="12.75">
      <c r="A88">
        <v>74</v>
      </c>
      <c r="B88">
        <v>0.026551</v>
      </c>
      <c r="E88" s="16">
        <f t="shared" si="20"/>
      </c>
      <c r="F88" s="17">
        <f t="shared" si="13"/>
      </c>
      <c r="G88" s="18">
        <f t="shared" si="14"/>
      </c>
      <c r="I88" s="8">
        <f t="shared" si="15"/>
      </c>
      <c r="J88" s="9">
        <f t="shared" si="16"/>
      </c>
      <c r="K88" s="8">
        <f t="shared" si="17"/>
      </c>
      <c r="L88" s="19">
        <f t="shared" si="21"/>
      </c>
      <c r="M88" s="20">
        <f t="shared" si="22"/>
      </c>
      <c r="N88" s="21">
        <f t="shared" si="23"/>
      </c>
      <c r="O88" s="22">
        <f t="shared" si="24"/>
      </c>
      <c r="P88">
        <v>74</v>
      </c>
      <c r="Q88">
        <v>0.028552</v>
      </c>
      <c r="S88" s="15">
        <f t="shared" si="25"/>
        <v>0</v>
      </c>
      <c r="T88" s="15">
        <f t="shared" si="26"/>
        <v>0</v>
      </c>
    </row>
    <row r="89" spans="1:20" ht="12.75">
      <c r="A89">
        <v>75</v>
      </c>
      <c r="B89">
        <v>0.029073</v>
      </c>
      <c r="E89" s="16">
        <f t="shared" si="20"/>
      </c>
      <c r="F89" s="17">
        <f t="shared" si="13"/>
      </c>
      <c r="G89" s="18">
        <f t="shared" si="14"/>
      </c>
      <c r="I89" s="8">
        <f t="shared" si="15"/>
      </c>
      <c r="J89" s="9">
        <f t="shared" si="16"/>
      </c>
      <c r="K89" s="8">
        <f t="shared" si="17"/>
      </c>
      <c r="L89" s="19">
        <f t="shared" si="21"/>
      </c>
      <c r="M89" s="20">
        <f t="shared" si="22"/>
      </c>
      <c r="N89" s="21">
        <f t="shared" si="23"/>
      </c>
      <c r="O89" s="22">
        <f t="shared" si="24"/>
      </c>
      <c r="P89">
        <v>75</v>
      </c>
      <c r="Q89">
        <v>0.031477</v>
      </c>
      <c r="S89" s="15">
        <f t="shared" si="25"/>
        <v>0</v>
      </c>
      <c r="T89" s="15">
        <f t="shared" si="26"/>
        <v>0</v>
      </c>
    </row>
    <row r="90" spans="1:20" ht="12.75">
      <c r="A90">
        <v>76</v>
      </c>
      <c r="B90">
        <v>0.032023</v>
      </c>
      <c r="E90" s="16">
        <f t="shared" si="20"/>
      </c>
      <c r="F90" s="17">
        <f t="shared" si="13"/>
      </c>
      <c r="G90" s="18">
        <f t="shared" si="14"/>
      </c>
      <c r="I90" s="8">
        <f t="shared" si="15"/>
      </c>
      <c r="J90" s="9">
        <f t="shared" si="16"/>
      </c>
      <c r="K90" s="8">
        <f t="shared" si="17"/>
      </c>
      <c r="L90" s="19">
        <f t="shared" si="21"/>
      </c>
      <c r="M90" s="20">
        <f t="shared" si="22"/>
      </c>
      <c r="N90" s="21">
        <f t="shared" si="23"/>
      </c>
      <c r="O90" s="22">
        <f t="shared" si="24"/>
      </c>
      <c r="P90">
        <v>76</v>
      </c>
      <c r="Q90">
        <v>0.034686</v>
      </c>
      <c r="S90" s="15">
        <f t="shared" si="25"/>
        <v>0</v>
      </c>
      <c r="T90" s="15">
        <f t="shared" si="26"/>
        <v>0</v>
      </c>
    </row>
    <row r="91" spans="1:20" ht="12.75">
      <c r="A91">
        <v>77</v>
      </c>
      <c r="B91">
        <v>0.035307</v>
      </c>
      <c r="E91" s="16">
        <f t="shared" si="20"/>
      </c>
      <c r="F91" s="17">
        <f t="shared" si="13"/>
      </c>
      <c r="G91" s="18">
        <f t="shared" si="14"/>
      </c>
      <c r="I91" s="8">
        <f t="shared" si="15"/>
      </c>
      <c r="J91" s="9">
        <f t="shared" si="16"/>
      </c>
      <c r="K91" s="8">
        <f t="shared" si="17"/>
      </c>
      <c r="L91" s="19">
        <f t="shared" si="21"/>
      </c>
      <c r="M91" s="20">
        <f t="shared" si="22"/>
      </c>
      <c r="N91" s="21">
        <f t="shared" si="23"/>
      </c>
      <c r="O91" s="22">
        <f t="shared" si="24"/>
      </c>
      <c r="P91">
        <v>77</v>
      </c>
      <c r="Q91">
        <v>0.038225</v>
      </c>
      <c r="S91" s="15">
        <f t="shared" si="25"/>
        <v>0</v>
      </c>
      <c r="T91" s="15">
        <f t="shared" si="26"/>
        <v>0</v>
      </c>
    </row>
    <row r="92" spans="1:20" ht="12.75">
      <c r="A92">
        <v>78</v>
      </c>
      <c r="B92">
        <v>0.038949</v>
      </c>
      <c r="E92" s="16">
        <f t="shared" si="20"/>
      </c>
      <c r="F92" s="17">
        <f t="shared" si="13"/>
      </c>
      <c r="G92" s="18">
        <f t="shared" si="14"/>
      </c>
      <c r="I92" s="8">
        <f t="shared" si="15"/>
      </c>
      <c r="J92" s="9">
        <f t="shared" si="16"/>
      </c>
      <c r="K92" s="8">
        <f t="shared" si="17"/>
      </c>
      <c r="L92" s="19">
        <f t="shared" si="21"/>
      </c>
      <c r="M92" s="20">
        <f t="shared" si="22"/>
      </c>
      <c r="N92" s="21">
        <f t="shared" si="23"/>
      </c>
      <c r="O92" s="22">
        <f t="shared" si="24"/>
      </c>
      <c r="P92">
        <v>78</v>
      </c>
      <c r="Q92">
        <v>0.042132</v>
      </c>
      <c r="S92" s="15">
        <f t="shared" si="25"/>
        <v>0</v>
      </c>
      <c r="T92" s="15">
        <f t="shared" si="26"/>
        <v>0</v>
      </c>
    </row>
    <row r="93" spans="1:20" ht="12.75">
      <c r="A93">
        <v>79</v>
      </c>
      <c r="B93">
        <v>0.043047</v>
      </c>
      <c r="E93" s="16">
        <f t="shared" si="20"/>
      </c>
      <c r="F93" s="17">
        <f t="shared" si="13"/>
      </c>
      <c r="G93" s="18">
        <f t="shared" si="14"/>
      </c>
      <c r="I93" s="8">
        <f t="shared" si="15"/>
      </c>
      <c r="J93" s="9">
        <f t="shared" si="16"/>
      </c>
      <c r="K93" s="8">
        <f t="shared" si="17"/>
      </c>
      <c r="L93" s="19">
        <f t="shared" si="21"/>
      </c>
      <c r="M93" s="20">
        <f t="shared" si="22"/>
      </c>
      <c r="N93" s="21">
        <f t="shared" si="23"/>
      </c>
      <c r="O93" s="22">
        <f t="shared" si="24"/>
      </c>
      <c r="P93">
        <v>79</v>
      </c>
      <c r="Q93">
        <v>0.046427</v>
      </c>
      <c r="S93" s="15">
        <f t="shared" si="25"/>
        <v>0</v>
      </c>
      <c r="T93" s="15">
        <f t="shared" si="26"/>
        <v>0</v>
      </c>
    </row>
    <row r="94" spans="1:20" ht="12.75">
      <c r="A94">
        <v>80</v>
      </c>
      <c r="B94">
        <v>0.047769</v>
      </c>
      <c r="E94" s="16">
        <f t="shared" si="20"/>
      </c>
      <c r="F94" s="17">
        <f t="shared" si="13"/>
      </c>
      <c r="G94" s="18">
        <f t="shared" si="14"/>
      </c>
      <c r="I94" s="8">
        <f t="shared" si="15"/>
      </c>
      <c r="J94" s="9">
        <f t="shared" si="16"/>
      </c>
      <c r="K94" s="8">
        <f t="shared" si="17"/>
      </c>
      <c r="L94" s="19">
        <f t="shared" si="21"/>
      </c>
      <c r="M94" s="20">
        <f t="shared" si="22"/>
      </c>
      <c r="N94" s="21">
        <f t="shared" si="23"/>
      </c>
      <c r="O94" s="22">
        <f t="shared" si="24"/>
      </c>
      <c r="P94">
        <v>80</v>
      </c>
      <c r="Q94">
        <v>0.051128</v>
      </c>
      <c r="S94" s="15">
        <f t="shared" si="25"/>
        <v>0</v>
      </c>
      <c r="T94" s="15">
        <f t="shared" si="26"/>
        <v>0</v>
      </c>
    </row>
    <row r="95" spans="1:20" ht="12.75">
      <c r="A95">
        <v>81</v>
      </c>
      <c r="B95">
        <v>0.05319</v>
      </c>
      <c r="E95" s="16">
        <f t="shared" si="20"/>
      </c>
      <c r="F95" s="17">
        <f t="shared" si="13"/>
      </c>
      <c r="G95" s="18">
        <f t="shared" si="14"/>
      </c>
      <c r="I95" s="8">
        <f t="shared" si="15"/>
      </c>
      <c r="J95" s="9">
        <f t="shared" si="16"/>
      </c>
      <c r="K95" s="8">
        <f t="shared" si="17"/>
      </c>
      <c r="L95" s="19">
        <f t="shared" si="21"/>
      </c>
      <c r="M95" s="20">
        <f t="shared" si="22"/>
      </c>
      <c r="N95" s="21">
        <f t="shared" si="23"/>
      </c>
      <c r="O95" s="22">
        <f t="shared" si="24"/>
      </c>
      <c r="P95">
        <v>81</v>
      </c>
      <c r="Q95">
        <v>0.05625</v>
      </c>
      <c r="S95" s="15">
        <f t="shared" si="25"/>
        <v>0</v>
      </c>
      <c r="T95" s="15">
        <f t="shared" si="26"/>
        <v>0</v>
      </c>
    </row>
    <row r="96" spans="1:20" ht="12.75">
      <c r="A96">
        <v>82</v>
      </c>
      <c r="B96">
        <v>0.059279</v>
      </c>
      <c r="E96" s="16">
        <f t="shared" si="20"/>
      </c>
      <c r="F96" s="17">
        <f t="shared" si="13"/>
      </c>
      <c r="G96" s="18">
        <f t="shared" si="14"/>
      </c>
      <c r="I96" s="8">
        <f t="shared" si="15"/>
      </c>
      <c r="J96" s="9">
        <f t="shared" si="16"/>
      </c>
      <c r="K96" s="8">
        <f t="shared" si="17"/>
      </c>
      <c r="L96" s="19">
        <f t="shared" si="21"/>
      </c>
      <c r="M96" s="20">
        <f t="shared" si="22"/>
      </c>
      <c r="N96" s="21">
        <f t="shared" si="23"/>
      </c>
      <c r="O96" s="22">
        <f t="shared" si="24"/>
      </c>
      <c r="P96">
        <v>82</v>
      </c>
      <c r="Q96">
        <v>0.061809</v>
      </c>
      <c r="S96" s="15">
        <f t="shared" si="25"/>
        <v>0</v>
      </c>
      <c r="T96" s="15">
        <f t="shared" si="26"/>
        <v>0</v>
      </c>
    </row>
    <row r="97" spans="1:20" ht="12.75">
      <c r="A97">
        <v>83</v>
      </c>
      <c r="B97">
        <v>0.06608</v>
      </c>
      <c r="E97" s="16">
        <f t="shared" si="20"/>
      </c>
      <c r="F97" s="17">
        <f t="shared" si="13"/>
      </c>
      <c r="G97" s="18">
        <f t="shared" si="14"/>
      </c>
      <c r="I97" s="8">
        <f t="shared" si="15"/>
      </c>
      <c r="J97" s="9">
        <f t="shared" si="16"/>
      </c>
      <c r="K97" s="8">
        <f t="shared" si="17"/>
      </c>
      <c r="L97" s="19">
        <f t="shared" si="21"/>
      </c>
      <c r="M97" s="20">
        <f t="shared" si="22"/>
      </c>
      <c r="N97" s="21">
        <f t="shared" si="23"/>
      </c>
      <c r="O97" s="22">
        <f t="shared" si="24"/>
      </c>
      <c r="P97">
        <v>83</v>
      </c>
      <c r="Q97">
        <v>0.067826</v>
      </c>
      <c r="S97" s="15">
        <f t="shared" si="25"/>
        <v>0</v>
      </c>
      <c r="T97" s="15">
        <f t="shared" si="26"/>
        <v>0</v>
      </c>
    </row>
    <row r="98" spans="1:20" ht="12.75">
      <c r="A98">
        <v>84</v>
      </c>
      <c r="B98">
        <v>0.073685</v>
      </c>
      <c r="E98" s="16">
        <f t="shared" si="20"/>
      </c>
      <c r="F98" s="17">
        <f t="shared" si="13"/>
      </c>
      <c r="G98" s="18">
        <f t="shared" si="14"/>
      </c>
      <c r="I98" s="8">
        <f t="shared" si="15"/>
      </c>
      <c r="J98" s="9">
        <f t="shared" si="16"/>
      </c>
      <c r="K98" s="8">
        <f t="shared" si="17"/>
      </c>
      <c r="L98" s="19">
        <f t="shared" si="21"/>
      </c>
      <c r="M98" s="20">
        <f t="shared" si="22"/>
      </c>
      <c r="N98" s="21">
        <f t="shared" si="23"/>
      </c>
      <c r="O98" s="22">
        <f t="shared" si="24"/>
      </c>
      <c r="P98">
        <v>84</v>
      </c>
      <c r="Q98">
        <v>0.074322</v>
      </c>
      <c r="S98" s="15">
        <f t="shared" si="25"/>
        <v>0</v>
      </c>
      <c r="T98" s="15">
        <f t="shared" si="26"/>
        <v>0</v>
      </c>
    </row>
    <row r="99" spans="1:20" ht="12.75">
      <c r="A99">
        <v>85</v>
      </c>
      <c r="B99">
        <v>0.082199</v>
      </c>
      <c r="E99" s="16">
        <f t="shared" si="20"/>
      </c>
      <c r="F99" s="17">
        <f t="shared" si="13"/>
      </c>
      <c r="G99" s="18">
        <f t="shared" si="14"/>
      </c>
      <c r="I99" s="8">
        <f t="shared" si="15"/>
      </c>
      <c r="J99" s="9">
        <f t="shared" si="16"/>
      </c>
      <c r="K99" s="8">
        <f t="shared" si="17"/>
      </c>
      <c r="L99" s="19">
        <f t="shared" si="21"/>
      </c>
      <c r="M99" s="20">
        <f t="shared" si="22"/>
      </c>
      <c r="N99" s="21">
        <f t="shared" si="23"/>
      </c>
      <c r="O99" s="22">
        <f t="shared" si="24"/>
      </c>
      <c r="P99">
        <v>85</v>
      </c>
      <c r="Q99">
        <v>0.081326</v>
      </c>
      <c r="S99" s="15">
        <f t="shared" si="25"/>
        <v>0</v>
      </c>
      <c r="T99" s="15">
        <f t="shared" si="26"/>
        <v>0</v>
      </c>
    </row>
    <row r="100" spans="1:20" ht="12.75">
      <c r="A100">
        <v>86</v>
      </c>
      <c r="B100">
        <v>0.091712</v>
      </c>
      <c r="E100" s="16">
        <f t="shared" si="20"/>
      </c>
      <c r="F100" s="17">
        <f t="shared" si="13"/>
      </c>
      <c r="G100" s="18">
        <f t="shared" si="14"/>
      </c>
      <c r="I100" s="8">
        <f t="shared" si="15"/>
      </c>
      <c r="J100" s="9">
        <f t="shared" si="16"/>
      </c>
      <c r="K100" s="8">
        <f t="shared" si="17"/>
      </c>
      <c r="L100" s="19">
        <f t="shared" si="21"/>
      </c>
      <c r="M100" s="20">
        <f t="shared" si="22"/>
      </c>
      <c r="N100" s="21">
        <f t="shared" si="23"/>
      </c>
      <c r="O100" s="22">
        <f t="shared" si="24"/>
      </c>
      <c r="P100">
        <v>86</v>
      </c>
      <c r="Q100">
        <v>0.088863</v>
      </c>
      <c r="S100" s="15">
        <f t="shared" si="25"/>
        <v>0</v>
      </c>
      <c r="T100" s="15">
        <f t="shared" si="26"/>
        <v>0</v>
      </c>
    </row>
    <row r="101" spans="1:20" ht="12.75">
      <c r="A101">
        <v>87</v>
      </c>
      <c r="B101">
        <v>0.102294</v>
      </c>
      <c r="E101" s="16">
        <f t="shared" si="20"/>
      </c>
      <c r="F101" s="17">
        <f t="shared" si="13"/>
      </c>
      <c r="G101" s="18">
        <f t="shared" si="14"/>
      </c>
      <c r="I101" s="8">
        <f t="shared" si="15"/>
      </c>
      <c r="J101" s="9">
        <f t="shared" si="16"/>
      </c>
      <c r="K101" s="8">
        <f t="shared" si="17"/>
      </c>
      <c r="L101" s="19">
        <f t="shared" si="21"/>
      </c>
      <c r="M101" s="20">
        <f t="shared" si="22"/>
      </c>
      <c r="N101" s="21">
        <f t="shared" si="23"/>
      </c>
      <c r="O101" s="22">
        <f t="shared" si="24"/>
      </c>
      <c r="P101">
        <v>87</v>
      </c>
      <c r="Q101">
        <v>0.096958</v>
      </c>
      <c r="S101" s="15">
        <f t="shared" si="25"/>
        <v>0</v>
      </c>
      <c r="T101" s="15">
        <f t="shared" si="26"/>
        <v>0</v>
      </c>
    </row>
    <row r="102" spans="1:20" ht="12.75">
      <c r="A102">
        <v>88</v>
      </c>
      <c r="B102">
        <v>0.11399</v>
      </c>
      <c r="E102" s="16">
        <f t="shared" si="20"/>
      </c>
      <c r="F102" s="17">
        <f t="shared" si="13"/>
      </c>
      <c r="G102" s="18">
        <f t="shared" si="14"/>
      </c>
      <c r="I102" s="8">
        <f t="shared" si="15"/>
      </c>
      <c r="J102" s="9">
        <f t="shared" si="16"/>
      </c>
      <c r="K102" s="8">
        <f t="shared" si="17"/>
      </c>
      <c r="L102" s="19">
        <f t="shared" si="21"/>
      </c>
      <c r="M102" s="20">
        <f t="shared" si="22"/>
      </c>
      <c r="N102" s="21">
        <f t="shared" si="23"/>
      </c>
      <c r="O102" s="22">
        <f t="shared" si="24"/>
      </c>
      <c r="P102">
        <v>88</v>
      </c>
      <c r="Q102">
        <v>0.105631</v>
      </c>
      <c r="S102" s="15">
        <f t="shared" si="25"/>
        <v>0</v>
      </c>
      <c r="T102" s="15">
        <f t="shared" si="26"/>
        <v>0</v>
      </c>
    </row>
    <row r="103" spans="1:20" ht="12.75">
      <c r="A103">
        <v>89</v>
      </c>
      <c r="B103">
        <v>0.12682</v>
      </c>
      <c r="E103" s="16">
        <f t="shared" si="20"/>
      </c>
      <c r="F103" s="17">
        <f t="shared" si="13"/>
      </c>
      <c r="G103" s="18">
        <f t="shared" si="14"/>
      </c>
      <c r="I103" s="8">
        <f t="shared" si="15"/>
      </c>
      <c r="J103" s="9">
        <f t="shared" si="16"/>
      </c>
      <c r="K103" s="8">
        <f t="shared" si="17"/>
      </c>
      <c r="L103" s="19">
        <f t="shared" si="21"/>
      </c>
      <c r="M103" s="20">
        <f t="shared" si="22"/>
      </c>
      <c r="N103" s="21">
        <f t="shared" si="23"/>
      </c>
      <c r="O103" s="22">
        <f t="shared" si="24"/>
      </c>
      <c r="P103">
        <v>89</v>
      </c>
      <c r="Q103">
        <v>0.114858</v>
      </c>
      <c r="S103" s="15">
        <f t="shared" si="25"/>
        <v>0</v>
      </c>
      <c r="T103" s="15">
        <f t="shared" si="26"/>
        <v>0</v>
      </c>
    </row>
    <row r="104" spans="1:20" ht="12.75">
      <c r="A104">
        <v>90</v>
      </c>
      <c r="B104">
        <v>0.140793</v>
      </c>
      <c r="E104" s="16">
        <f t="shared" si="20"/>
      </c>
      <c r="F104" s="17">
        <f t="shared" si="13"/>
      </c>
      <c r="G104" s="18">
        <f t="shared" si="14"/>
      </c>
      <c r="I104" s="8">
        <f t="shared" si="15"/>
      </c>
      <c r="J104" s="9">
        <f t="shared" si="16"/>
      </c>
      <c r="K104" s="8">
        <f t="shared" si="17"/>
      </c>
      <c r="L104" s="19">
        <f t="shared" si="21"/>
      </c>
      <c r="M104" s="20">
        <f t="shared" si="22"/>
      </c>
      <c r="N104" s="21">
        <f t="shared" si="23"/>
      </c>
      <c r="O104" s="22">
        <f t="shared" si="24"/>
      </c>
      <c r="P104">
        <v>90</v>
      </c>
      <c r="Q104">
        <v>0.124612</v>
      </c>
      <c r="S104" s="15">
        <f t="shared" si="25"/>
        <v>0</v>
      </c>
      <c r="T104" s="15">
        <f t="shared" si="26"/>
        <v>0</v>
      </c>
    </row>
    <row r="105" spans="1:20" ht="12.75">
      <c r="A105">
        <v>91</v>
      </c>
      <c r="B105">
        <v>0.155906</v>
      </c>
      <c r="E105" s="16">
        <f t="shared" si="20"/>
      </c>
      <c r="F105" s="17">
        <f t="shared" si="13"/>
      </c>
      <c r="G105" s="18">
        <f t="shared" si="14"/>
      </c>
      <c r="I105" s="8">
        <f t="shared" si="15"/>
      </c>
      <c r="J105" s="9">
        <f t="shared" si="16"/>
      </c>
      <c r="K105" s="8">
        <f t="shared" si="17"/>
      </c>
      <c r="L105" s="19">
        <f t="shared" si="21"/>
      </c>
      <c r="M105" s="20">
        <f t="shared" si="22"/>
      </c>
      <c r="N105" s="21">
        <f t="shared" si="23"/>
      </c>
      <c r="O105" s="22">
        <f t="shared" si="24"/>
      </c>
      <c r="P105">
        <v>91</v>
      </c>
      <c r="Q105">
        <v>0.134861</v>
      </c>
      <c r="S105" s="15">
        <f t="shared" si="25"/>
        <v>0</v>
      </c>
      <c r="T105" s="15">
        <f t="shared" si="26"/>
        <v>0</v>
      </c>
    </row>
    <row r="106" spans="1:20" ht="12.75">
      <c r="A106">
        <v>92</v>
      </c>
      <c r="B106">
        <v>0.172147</v>
      </c>
      <c r="E106" s="16">
        <f t="shared" si="20"/>
      </c>
      <c r="F106" s="17">
        <f t="shared" si="13"/>
      </c>
      <c r="G106" s="18">
        <f t="shared" si="14"/>
      </c>
      <c r="I106" s="8">
        <f t="shared" si="15"/>
      </c>
      <c r="J106" s="9">
        <f t="shared" si="16"/>
      </c>
      <c r="K106" s="8">
        <f t="shared" si="17"/>
      </c>
      <c r="L106" s="19">
        <f t="shared" si="21"/>
      </c>
      <c r="M106" s="20">
        <f t="shared" si="22"/>
      </c>
      <c r="N106" s="21">
        <f t="shared" si="23"/>
      </c>
      <c r="O106" s="22">
        <f t="shared" si="24"/>
      </c>
      <c r="P106">
        <v>92</v>
      </c>
      <c r="Q106">
        <v>0.145575</v>
      </c>
      <c r="S106" s="15">
        <f t="shared" si="25"/>
        <v>0</v>
      </c>
      <c r="T106" s="15">
        <f t="shared" si="26"/>
        <v>0</v>
      </c>
    </row>
    <row r="107" spans="1:20" ht="12.75">
      <c r="A107">
        <v>93</v>
      </c>
      <c r="B107">
        <v>0.189496</v>
      </c>
      <c r="E107" s="16">
        <f t="shared" si="20"/>
      </c>
      <c r="F107" s="17">
        <f t="shared" si="13"/>
      </c>
      <c r="G107" s="18">
        <f t="shared" si="14"/>
      </c>
      <c r="I107" s="8">
        <f t="shared" si="15"/>
      </c>
      <c r="J107" s="9">
        <f t="shared" si="16"/>
      </c>
      <c r="K107" s="8">
        <f t="shared" si="17"/>
      </c>
      <c r="L107" s="19">
        <f t="shared" si="21"/>
      </c>
      <c r="M107" s="20">
        <f t="shared" si="22"/>
      </c>
      <c r="N107" s="21">
        <f t="shared" si="23"/>
      </c>
      <c r="O107" s="22">
        <f t="shared" si="24"/>
      </c>
      <c r="P107">
        <v>93</v>
      </c>
      <c r="Q107">
        <v>0.156727</v>
      </c>
      <c r="S107" s="15">
        <f t="shared" si="25"/>
        <v>0</v>
      </c>
      <c r="T107" s="15">
        <f t="shared" si="26"/>
        <v>0</v>
      </c>
    </row>
    <row r="108" spans="1:20" ht="12.75">
      <c r="A108">
        <v>94</v>
      </c>
      <c r="B108">
        <v>0.207925</v>
      </c>
      <c r="E108" s="16">
        <f t="shared" si="20"/>
      </c>
      <c r="F108" s="17">
        <f t="shared" si="13"/>
      </c>
      <c r="G108" s="18">
        <f t="shared" si="14"/>
      </c>
      <c r="I108" s="8">
        <f t="shared" si="15"/>
      </c>
      <c r="J108" s="9">
        <f t="shared" si="16"/>
      </c>
      <c r="K108" s="8">
        <f t="shared" si="17"/>
      </c>
      <c r="L108" s="19">
        <f t="shared" si="21"/>
      </c>
      <c r="M108" s="20">
        <f t="shared" si="22"/>
      </c>
      <c r="N108" s="21">
        <f t="shared" si="23"/>
      </c>
      <c r="O108" s="22">
        <f t="shared" si="24"/>
      </c>
      <c r="P108">
        <v>94</v>
      </c>
      <c r="Q108">
        <v>0.16829</v>
      </c>
      <c r="S108" s="15">
        <f t="shared" si="25"/>
        <v>0</v>
      </c>
      <c r="T108" s="15">
        <f t="shared" si="26"/>
        <v>0</v>
      </c>
    </row>
    <row r="109" spans="1:20" ht="12.75">
      <c r="A109">
        <v>95</v>
      </c>
      <c r="B109">
        <v>0.226597</v>
      </c>
      <c r="E109" s="16">
        <f t="shared" si="20"/>
      </c>
      <c r="F109" s="17">
        <f t="shared" si="13"/>
      </c>
      <c r="G109" s="18">
        <f t="shared" si="14"/>
      </c>
      <c r="I109" s="8">
        <f t="shared" si="15"/>
      </c>
      <c r="J109" s="9">
        <f t="shared" si="16"/>
      </c>
      <c r="K109" s="8">
        <f t="shared" si="17"/>
      </c>
      <c r="L109" s="19">
        <f t="shared" si="21"/>
      </c>
      <c r="M109" s="20">
        <f t="shared" si="22"/>
      </c>
      <c r="N109" s="21">
        <f t="shared" si="23"/>
      </c>
      <c r="O109" s="22">
        <f t="shared" si="24"/>
      </c>
      <c r="P109">
        <v>95</v>
      </c>
      <c r="Q109">
        <v>0.180245</v>
      </c>
      <c r="S109" s="15">
        <f t="shared" si="25"/>
        <v>0</v>
      </c>
      <c r="T109" s="15">
        <f t="shared" si="26"/>
        <v>0</v>
      </c>
    </row>
    <row r="110" spans="1:20" ht="12.75">
      <c r="A110">
        <v>96</v>
      </c>
      <c r="B110">
        <v>0.245258</v>
      </c>
      <c r="E110" s="16">
        <f t="shared" si="20"/>
      </c>
      <c r="F110" s="17">
        <f t="shared" si="13"/>
      </c>
      <c r="G110" s="18">
        <f t="shared" si="14"/>
      </c>
      <c r="I110" s="8">
        <f t="shared" si="15"/>
      </c>
      <c r="J110" s="9">
        <f t="shared" si="16"/>
      </c>
      <c r="K110" s="8">
        <f t="shared" si="17"/>
      </c>
      <c r="L110" s="19">
        <f t="shared" si="21"/>
      </c>
      <c r="M110" s="20">
        <f t="shared" si="22"/>
      </c>
      <c r="N110" s="21">
        <f t="shared" si="23"/>
      </c>
      <c r="O110" s="22">
        <f t="shared" si="24"/>
      </c>
      <c r="P110">
        <v>96</v>
      </c>
      <c r="Q110">
        <v>0.192565</v>
      </c>
      <c r="S110" s="15">
        <f t="shared" si="25"/>
        <v>0</v>
      </c>
      <c r="T110" s="15">
        <f t="shared" si="26"/>
        <v>0</v>
      </c>
    </row>
    <row r="111" spans="1:20" ht="12.75">
      <c r="A111">
        <v>97</v>
      </c>
      <c r="B111">
        <v>0.263628</v>
      </c>
      <c r="E111" s="16">
        <f t="shared" si="20"/>
      </c>
      <c r="F111" s="17">
        <f t="shared" si="13"/>
      </c>
      <c r="G111" s="18">
        <f t="shared" si="14"/>
      </c>
      <c r="I111" s="8">
        <f t="shared" si="15"/>
      </c>
      <c r="J111" s="9">
        <f t="shared" si="16"/>
      </c>
      <c r="K111" s="8">
        <f t="shared" si="17"/>
      </c>
      <c r="L111" s="19">
        <f t="shared" si="21"/>
      </c>
      <c r="M111" s="20">
        <f t="shared" si="22"/>
      </c>
      <c r="N111" s="21">
        <f t="shared" si="23"/>
      </c>
      <c r="O111" s="22">
        <f t="shared" si="24"/>
      </c>
      <c r="P111">
        <v>97</v>
      </c>
      <c r="Q111">
        <v>0.205229</v>
      </c>
      <c r="S111" s="15">
        <f t="shared" si="25"/>
        <v>0</v>
      </c>
      <c r="T111" s="15">
        <f t="shared" si="26"/>
        <v>0</v>
      </c>
    </row>
    <row r="112" spans="1:20" ht="12.75">
      <c r="A112">
        <v>98</v>
      </c>
      <c r="B112">
        <v>0.28141</v>
      </c>
      <c r="E112" s="16">
        <f t="shared" si="20"/>
      </c>
      <c r="F112" s="17">
        <f t="shared" si="13"/>
      </c>
      <c r="G112" s="18">
        <f t="shared" si="14"/>
      </c>
      <c r="I112" s="8">
        <f t="shared" si="15"/>
      </c>
      <c r="J112" s="9">
        <f t="shared" si="16"/>
      </c>
      <c r="K112" s="8">
        <f t="shared" si="17"/>
      </c>
      <c r="L112" s="19">
        <f t="shared" si="21"/>
      </c>
      <c r="M112" s="20">
        <f t="shared" si="22"/>
      </c>
      <c r="N112" s="21">
        <f t="shared" si="23"/>
      </c>
      <c r="O112" s="22">
        <f t="shared" si="24"/>
      </c>
      <c r="P112">
        <v>98</v>
      </c>
      <c r="Q112">
        <v>0.218683</v>
      </c>
      <c r="S112" s="15">
        <f t="shared" si="25"/>
        <v>0</v>
      </c>
      <c r="T112" s="15">
        <f t="shared" si="26"/>
        <v>0</v>
      </c>
    </row>
    <row r="113" spans="1:20" ht="12.75">
      <c r="A113">
        <v>99</v>
      </c>
      <c r="B113">
        <v>0.298294</v>
      </c>
      <c r="E113" s="16">
        <f t="shared" si="20"/>
      </c>
      <c r="F113" s="17">
        <f t="shared" si="13"/>
      </c>
      <c r="G113" s="18">
        <f t="shared" si="14"/>
      </c>
      <c r="I113" s="8">
        <f t="shared" si="15"/>
      </c>
      <c r="J113" s="9">
        <f t="shared" si="16"/>
      </c>
      <c r="K113" s="8">
        <f t="shared" si="17"/>
      </c>
      <c r="L113" s="19">
        <f t="shared" si="21"/>
      </c>
      <c r="M113" s="20">
        <f t="shared" si="22"/>
      </c>
      <c r="N113" s="21">
        <f t="shared" si="23"/>
      </c>
      <c r="O113" s="22">
        <f t="shared" si="24"/>
      </c>
      <c r="P113">
        <v>99</v>
      </c>
      <c r="Q113">
        <v>0.233371</v>
      </c>
      <c r="S113" s="15">
        <f t="shared" si="25"/>
        <v>0</v>
      </c>
      <c r="T113" s="15">
        <f t="shared" si="26"/>
        <v>0</v>
      </c>
    </row>
    <row r="114" spans="1:20" ht="12.75">
      <c r="A114">
        <v>100</v>
      </c>
      <c r="B114">
        <v>0.316192</v>
      </c>
      <c r="E114" s="16">
        <f t="shared" si="20"/>
      </c>
      <c r="F114" s="17">
        <f t="shared" si="13"/>
      </c>
      <c r="G114" s="18">
        <f t="shared" si="14"/>
      </c>
      <c r="I114" s="8">
        <f t="shared" si="15"/>
      </c>
      <c r="J114" s="9">
        <f t="shared" si="16"/>
      </c>
      <c r="K114" s="8">
        <f t="shared" si="17"/>
      </c>
      <c r="L114" s="19">
        <f t="shared" si="21"/>
      </c>
      <c r="M114" s="20">
        <f t="shared" si="22"/>
      </c>
      <c r="N114" s="21">
        <f t="shared" si="23"/>
      </c>
      <c r="O114" s="22">
        <f t="shared" si="24"/>
      </c>
      <c r="P114">
        <v>100</v>
      </c>
      <c r="Q114">
        <v>0.249741</v>
      </c>
      <c r="S114" s="15">
        <f t="shared" si="25"/>
        <v>0</v>
      </c>
      <c r="T114" s="15">
        <f t="shared" si="26"/>
        <v>0</v>
      </c>
    </row>
    <row r="115" spans="1:20" ht="12.75">
      <c r="A115">
        <v>101</v>
      </c>
      <c r="B115">
        <v>0.335163</v>
      </c>
      <c r="E115" s="16">
        <f t="shared" si="20"/>
      </c>
      <c r="F115" s="17">
        <f t="shared" si="13"/>
      </c>
      <c r="G115" s="18">
        <f t="shared" si="14"/>
      </c>
      <c r="I115" s="8">
        <f t="shared" si="15"/>
      </c>
      <c r="J115" s="9">
        <f t="shared" si="16"/>
      </c>
      <c r="K115" s="8">
        <f t="shared" si="17"/>
      </c>
      <c r="L115" s="19">
        <f t="shared" si="21"/>
      </c>
      <c r="M115" s="20">
        <f t="shared" si="22"/>
      </c>
      <c r="N115" s="21">
        <f t="shared" si="23"/>
      </c>
      <c r="O115" s="22">
        <f t="shared" si="24"/>
      </c>
      <c r="P115">
        <v>101</v>
      </c>
      <c r="Q115">
        <v>0.268237</v>
      </c>
      <c r="S115" s="15">
        <f t="shared" si="25"/>
        <v>0</v>
      </c>
      <c r="T115" s="15">
        <f t="shared" si="26"/>
        <v>0</v>
      </c>
    </row>
    <row r="116" spans="1:20" ht="12.75">
      <c r="A116">
        <v>102</v>
      </c>
      <c r="B116">
        <v>0.355273</v>
      </c>
      <c r="E116" s="16">
        <f t="shared" si="20"/>
      </c>
      <c r="F116" s="17">
        <f t="shared" si="13"/>
      </c>
      <c r="G116" s="18">
        <f t="shared" si="14"/>
      </c>
      <c r="I116" s="8">
        <f t="shared" si="15"/>
      </c>
      <c r="J116" s="9">
        <f t="shared" si="16"/>
      </c>
      <c r="K116" s="8">
        <f t="shared" si="17"/>
      </c>
      <c r="L116" s="19">
        <f t="shared" si="21"/>
      </c>
      <c r="M116" s="20">
        <f t="shared" si="22"/>
      </c>
      <c r="N116" s="21">
        <f t="shared" si="23"/>
      </c>
      <c r="O116" s="22">
        <f t="shared" si="24"/>
      </c>
      <c r="P116">
        <v>102</v>
      </c>
      <c r="Q116">
        <v>0.289305</v>
      </c>
      <c r="S116" s="15">
        <f t="shared" si="25"/>
        <v>0</v>
      </c>
      <c r="T116" s="15">
        <f t="shared" si="26"/>
        <v>0</v>
      </c>
    </row>
    <row r="117" spans="1:20" ht="12.75">
      <c r="A117">
        <v>103</v>
      </c>
      <c r="B117">
        <v>0.37659</v>
      </c>
      <c r="E117" s="16">
        <f t="shared" si="20"/>
      </c>
      <c r="F117" s="17">
        <f t="shared" si="13"/>
      </c>
      <c r="G117" s="18">
        <f t="shared" si="14"/>
      </c>
      <c r="I117" s="8">
        <f t="shared" si="15"/>
      </c>
      <c r="J117" s="9">
        <f t="shared" si="16"/>
      </c>
      <c r="K117" s="8">
        <f t="shared" si="17"/>
      </c>
      <c r="L117" s="19">
        <f t="shared" si="21"/>
      </c>
      <c r="M117" s="20">
        <f t="shared" si="22"/>
      </c>
      <c r="N117" s="21">
        <f t="shared" si="23"/>
      </c>
      <c r="O117" s="22">
        <f t="shared" si="24"/>
      </c>
      <c r="P117">
        <v>103</v>
      </c>
      <c r="Q117">
        <v>0.313391</v>
      </c>
      <c r="S117" s="15">
        <f t="shared" si="25"/>
        <v>0</v>
      </c>
      <c r="T117" s="15">
        <f t="shared" si="26"/>
        <v>0</v>
      </c>
    </row>
    <row r="118" spans="1:20" ht="12.75">
      <c r="A118">
        <v>104</v>
      </c>
      <c r="B118">
        <v>0.399185</v>
      </c>
      <c r="E118" s="16">
        <f t="shared" si="20"/>
      </c>
      <c r="F118" s="17">
        <f t="shared" si="13"/>
      </c>
      <c r="G118" s="18">
        <f t="shared" si="14"/>
      </c>
      <c r="I118" s="8">
        <f t="shared" si="15"/>
      </c>
      <c r="J118" s="9">
        <f t="shared" si="16"/>
      </c>
      <c r="K118" s="8">
        <f t="shared" si="17"/>
      </c>
      <c r="L118" s="19">
        <f t="shared" si="21"/>
      </c>
      <c r="M118" s="20">
        <f t="shared" si="22"/>
      </c>
      <c r="N118" s="21">
        <f t="shared" si="23"/>
      </c>
      <c r="O118" s="22">
        <f t="shared" si="24"/>
      </c>
      <c r="P118">
        <v>104</v>
      </c>
      <c r="Q118">
        <v>0.34094</v>
      </c>
      <c r="S118" s="15">
        <f t="shared" si="25"/>
        <v>0</v>
      </c>
      <c r="T118" s="15">
        <f t="shared" si="26"/>
        <v>0</v>
      </c>
    </row>
    <row r="119" spans="1:20" ht="12.75">
      <c r="A119">
        <v>105</v>
      </c>
      <c r="B119">
        <v>0.423136</v>
      </c>
      <c r="E119" s="16">
        <f t="shared" si="20"/>
      </c>
      <c r="F119" s="17">
        <f t="shared" si="13"/>
      </c>
      <c r="G119" s="18">
        <f t="shared" si="14"/>
      </c>
      <c r="I119" s="8">
        <f t="shared" si="15"/>
      </c>
      <c r="J119" s="9">
        <f t="shared" si="16"/>
      </c>
      <c r="K119" s="8">
        <f t="shared" si="17"/>
      </c>
      <c r="L119" s="19">
        <f t="shared" si="21"/>
      </c>
      <c r="M119" s="20">
        <f t="shared" si="22"/>
      </c>
      <c r="N119" s="21">
        <f t="shared" si="23"/>
      </c>
      <c r="O119" s="22">
        <f t="shared" si="24"/>
      </c>
      <c r="P119">
        <v>105</v>
      </c>
      <c r="Q119">
        <v>0.372398</v>
      </c>
      <c r="S119" s="15">
        <f t="shared" si="25"/>
        <v>0</v>
      </c>
      <c r="T119" s="15">
        <f t="shared" si="26"/>
        <v>0</v>
      </c>
    </row>
    <row r="120" spans="1:20" ht="12.75">
      <c r="A120">
        <v>106</v>
      </c>
      <c r="B120">
        <v>0.448524</v>
      </c>
      <c r="E120" s="16">
        <f t="shared" si="20"/>
      </c>
      <c r="F120" s="17">
        <f t="shared" si="13"/>
      </c>
      <c r="G120" s="18">
        <f t="shared" si="14"/>
      </c>
      <c r="I120" s="8">
        <f t="shared" si="15"/>
      </c>
      <c r="J120" s="9">
        <f t="shared" si="16"/>
      </c>
      <c r="K120" s="8">
        <f t="shared" si="17"/>
      </c>
      <c r="L120" s="19">
        <f t="shared" si="21"/>
      </c>
      <c r="M120" s="20">
        <f t="shared" si="22"/>
      </c>
      <c r="N120" s="21">
        <f t="shared" si="23"/>
      </c>
      <c r="O120" s="22">
        <f t="shared" si="24"/>
      </c>
      <c r="P120">
        <v>106</v>
      </c>
      <c r="Q120">
        <v>0.40821</v>
      </c>
      <c r="S120" s="15">
        <f t="shared" si="25"/>
        <v>0</v>
      </c>
      <c r="T120" s="15">
        <f t="shared" si="26"/>
        <v>0</v>
      </c>
    </row>
    <row r="121" spans="1:20" ht="12.75">
      <c r="A121">
        <v>107</v>
      </c>
      <c r="B121">
        <v>0.475436</v>
      </c>
      <c r="E121" s="16">
        <f t="shared" si="20"/>
      </c>
      <c r="F121" s="17">
        <f t="shared" si="13"/>
      </c>
      <c r="G121" s="18">
        <f t="shared" si="14"/>
      </c>
      <c r="I121" s="8">
        <f t="shared" si="15"/>
      </c>
      <c r="J121" s="9">
        <f t="shared" si="16"/>
      </c>
      <c r="K121" s="8">
        <f t="shared" si="17"/>
      </c>
      <c r="L121" s="19">
        <f t="shared" si="21"/>
      </c>
      <c r="M121" s="20">
        <f t="shared" si="22"/>
      </c>
      <c r="N121" s="21">
        <f t="shared" si="23"/>
      </c>
      <c r="O121" s="22">
        <f t="shared" si="24"/>
      </c>
      <c r="P121">
        <v>107</v>
      </c>
      <c r="Q121">
        <v>0.448823</v>
      </c>
      <c r="S121" s="15">
        <f t="shared" si="25"/>
        <v>0</v>
      </c>
      <c r="T121" s="15">
        <f t="shared" si="26"/>
        <v>0</v>
      </c>
    </row>
    <row r="122" spans="1:20" ht="12.75">
      <c r="A122">
        <v>108</v>
      </c>
      <c r="B122">
        <v>0.503962</v>
      </c>
      <c r="E122" s="16">
        <f t="shared" si="20"/>
      </c>
      <c r="F122" s="17">
        <f t="shared" si="13"/>
      </c>
      <c r="G122" s="18">
        <f t="shared" si="14"/>
      </c>
      <c r="I122" s="8">
        <f t="shared" si="15"/>
      </c>
      <c r="J122" s="9">
        <f t="shared" si="16"/>
      </c>
      <c r="K122" s="8">
        <f t="shared" si="17"/>
      </c>
      <c r="L122" s="19">
        <f t="shared" si="21"/>
      </c>
      <c r="M122" s="20">
        <f t="shared" si="22"/>
      </c>
      <c r="N122" s="21">
        <f t="shared" si="23"/>
      </c>
      <c r="O122" s="22">
        <f t="shared" si="24"/>
      </c>
      <c r="P122">
        <v>108</v>
      </c>
      <c r="Q122">
        <v>0.494681</v>
      </c>
      <c r="S122" s="15">
        <f t="shared" si="25"/>
        <v>0</v>
      </c>
      <c r="T122" s="15">
        <f t="shared" si="26"/>
        <v>0</v>
      </c>
    </row>
    <row r="123" spans="1:20" ht="12.75">
      <c r="A123">
        <v>109</v>
      </c>
      <c r="B123">
        <v>0.534199</v>
      </c>
      <c r="E123" s="16">
        <f t="shared" si="20"/>
      </c>
      <c r="F123" s="17">
        <f t="shared" si="13"/>
      </c>
      <c r="G123" s="18">
        <f t="shared" si="14"/>
      </c>
      <c r="I123" s="8">
        <f t="shared" si="15"/>
      </c>
      <c r="J123" s="9">
        <f t="shared" si="16"/>
      </c>
      <c r="K123" s="8">
        <f t="shared" si="17"/>
      </c>
      <c r="L123" s="19">
        <f t="shared" si="21"/>
      </c>
      <c r="M123" s="20">
        <f t="shared" si="22"/>
      </c>
      <c r="N123" s="21">
        <f t="shared" si="23"/>
      </c>
      <c r="O123" s="22">
        <f t="shared" si="24"/>
      </c>
      <c r="P123">
        <v>109</v>
      </c>
      <c r="Q123">
        <v>0.546231</v>
      </c>
      <c r="S123" s="15">
        <f t="shared" si="25"/>
        <v>0</v>
      </c>
      <c r="T123" s="15">
        <f t="shared" si="26"/>
        <v>0</v>
      </c>
    </row>
    <row r="124" spans="1:20" ht="12.75">
      <c r="A124">
        <v>110</v>
      </c>
      <c r="B124">
        <v>0.566251</v>
      </c>
      <c r="E124" s="16">
        <f t="shared" si="20"/>
      </c>
      <c r="F124" s="17">
        <f t="shared" si="13"/>
      </c>
      <c r="G124" s="18">
        <f t="shared" si="14"/>
      </c>
      <c r="I124" s="8">
        <f t="shared" si="15"/>
      </c>
      <c r="J124" s="9">
        <f t="shared" si="16"/>
      </c>
      <c r="K124" s="8">
        <f t="shared" si="17"/>
      </c>
      <c r="L124" s="19">
        <f t="shared" si="21"/>
      </c>
      <c r="M124" s="20">
        <f t="shared" si="22"/>
      </c>
      <c r="N124" s="21">
        <f t="shared" si="23"/>
      </c>
      <c r="O124" s="22">
        <f t="shared" si="24"/>
      </c>
      <c r="P124">
        <v>110</v>
      </c>
      <c r="Q124">
        <v>0.603917</v>
      </c>
      <c r="S124" s="15">
        <f t="shared" si="25"/>
        <v>0</v>
      </c>
      <c r="T124" s="15">
        <f t="shared" si="26"/>
        <v>0</v>
      </c>
    </row>
    <row r="125" spans="1:20" ht="12.75">
      <c r="A125">
        <v>111</v>
      </c>
      <c r="B125">
        <v>0.600226</v>
      </c>
      <c r="E125" s="16">
        <f t="shared" si="20"/>
      </c>
      <c r="F125" s="17">
        <f t="shared" si="13"/>
      </c>
      <c r="G125" s="18">
        <f t="shared" si="14"/>
      </c>
      <c r="I125" s="8">
        <f t="shared" si="15"/>
      </c>
      <c r="J125" s="9">
        <f t="shared" si="16"/>
      </c>
      <c r="K125" s="8">
        <f t="shared" si="17"/>
      </c>
      <c r="L125" s="19">
        <f t="shared" si="21"/>
      </c>
      <c r="M125" s="20">
        <f t="shared" si="22"/>
      </c>
      <c r="N125" s="21">
        <f t="shared" si="23"/>
      </c>
      <c r="O125" s="22">
        <f t="shared" si="24"/>
      </c>
      <c r="P125">
        <v>111</v>
      </c>
      <c r="Q125">
        <v>0.668186</v>
      </c>
      <c r="S125" s="15">
        <f t="shared" si="25"/>
        <v>0</v>
      </c>
      <c r="T125" s="15">
        <f t="shared" si="26"/>
        <v>0</v>
      </c>
    </row>
    <row r="126" spans="1:20" ht="12.75">
      <c r="A126">
        <v>112</v>
      </c>
      <c r="B126">
        <v>0.63624</v>
      </c>
      <c r="E126" s="16">
        <f t="shared" si="20"/>
      </c>
      <c r="F126" s="17">
        <f t="shared" si="13"/>
      </c>
      <c r="G126" s="18">
        <f t="shared" si="14"/>
      </c>
      <c r="I126" s="8">
        <f t="shared" si="15"/>
      </c>
      <c r="J126" s="9">
        <f t="shared" si="16"/>
      </c>
      <c r="K126" s="8">
        <f t="shared" si="17"/>
      </c>
      <c r="L126" s="19">
        <f t="shared" si="21"/>
      </c>
      <c r="M126" s="20">
        <f t="shared" si="22"/>
      </c>
      <c r="N126" s="21">
        <f t="shared" si="23"/>
      </c>
      <c r="O126" s="22">
        <f t="shared" si="24"/>
      </c>
      <c r="P126">
        <v>112</v>
      </c>
      <c r="Q126">
        <v>0.739483</v>
      </c>
      <c r="S126" s="15">
        <f t="shared" si="25"/>
        <v>0</v>
      </c>
      <c r="T126" s="15">
        <f t="shared" si="26"/>
        <v>0</v>
      </c>
    </row>
    <row r="127" spans="1:20" ht="12.75">
      <c r="A127">
        <v>113</v>
      </c>
      <c r="B127">
        <v>0.674414</v>
      </c>
      <c r="E127" s="16">
        <f t="shared" si="20"/>
      </c>
      <c r="F127" s="17">
        <f t="shared" si="13"/>
      </c>
      <c r="G127" s="18">
        <f t="shared" si="14"/>
      </c>
      <c r="I127" s="8">
        <f t="shared" si="15"/>
      </c>
      <c r="J127" s="9">
        <f t="shared" si="16"/>
      </c>
      <c r="K127" s="8">
        <f t="shared" si="17"/>
      </c>
      <c r="L127" s="19">
        <f t="shared" si="21"/>
      </c>
      <c r="M127" s="20">
        <f t="shared" si="22"/>
      </c>
      <c r="N127" s="21">
        <f t="shared" si="23"/>
      </c>
      <c r="O127" s="22">
        <f t="shared" si="24"/>
      </c>
      <c r="P127">
        <v>113</v>
      </c>
      <c r="Q127">
        <v>0.818254</v>
      </c>
      <c r="S127" s="15">
        <f t="shared" si="25"/>
        <v>0</v>
      </c>
      <c r="T127" s="15">
        <f t="shared" si="26"/>
        <v>0</v>
      </c>
    </row>
    <row r="128" spans="1:20" ht="12.75">
      <c r="A128">
        <v>114</v>
      </c>
      <c r="B128">
        <v>0.714879</v>
      </c>
      <c r="E128" s="16">
        <f t="shared" si="20"/>
      </c>
      <c r="F128" s="17">
        <f t="shared" si="13"/>
      </c>
      <c r="G128" s="18">
        <f t="shared" si="14"/>
      </c>
      <c r="I128" s="8">
        <f t="shared" si="15"/>
      </c>
      <c r="J128" s="9">
        <f t="shared" si="16"/>
      </c>
      <c r="K128" s="8">
        <f t="shared" si="17"/>
      </c>
      <c r="L128" s="19">
        <f t="shared" si="21"/>
      </c>
      <c r="M128" s="20">
        <f t="shared" si="22"/>
      </c>
      <c r="N128" s="21">
        <f t="shared" si="23"/>
      </c>
      <c r="O128" s="22">
        <f t="shared" si="24"/>
      </c>
      <c r="P128">
        <v>114</v>
      </c>
      <c r="Q128">
        <v>0.904945</v>
      </c>
      <c r="S128" s="15">
        <f t="shared" si="25"/>
        <v>0</v>
      </c>
      <c r="T128" s="15">
        <f t="shared" si="26"/>
        <v>0</v>
      </c>
    </row>
    <row r="129" spans="1:20" ht="12.75">
      <c r="A129">
        <v>115</v>
      </c>
      <c r="B129">
        <v>0.757772</v>
      </c>
      <c r="E129" s="16">
        <f t="shared" si="20"/>
      </c>
      <c r="F129" s="17">
        <f>IF(E129="","",(1-VLOOKUP(E129,$A$14:$B$129,2,FALSE))*F128)</f>
      </c>
      <c r="G129" s="18">
        <f t="shared" si="14"/>
      </c>
      <c r="I129" s="8">
        <f t="shared" si="15"/>
      </c>
      <c r="J129" s="9">
        <f t="shared" si="16"/>
      </c>
      <c r="K129" s="8">
        <f t="shared" si="17"/>
      </c>
      <c r="L129" s="19">
        <f t="shared" si="21"/>
      </c>
      <c r="M129" s="20">
        <f t="shared" si="22"/>
      </c>
      <c r="N129" s="21">
        <f t="shared" si="23"/>
      </c>
      <c r="O129" s="22">
        <f t="shared" si="24"/>
      </c>
      <c r="P129">
        <v>115</v>
      </c>
      <c r="Q129">
        <v>1</v>
      </c>
      <c r="S129" s="15">
        <f t="shared" si="25"/>
        <v>0</v>
      </c>
      <c r="T129" s="15">
        <f t="shared" si="26"/>
        <v>0</v>
      </c>
    </row>
    <row r="130" spans="1:20" ht="12.75">
      <c r="A130" t="s">
        <v>2</v>
      </c>
      <c r="B130">
        <v>0.803238</v>
      </c>
      <c r="K130" s="11"/>
      <c r="L130" s="11"/>
      <c r="M130" s="11"/>
      <c r="N130" s="11"/>
      <c r="P130" t="s">
        <v>3</v>
      </c>
      <c r="S130" s="15">
        <f>SUM(S14:S129)</f>
        <v>34486425.26346138</v>
      </c>
      <c r="T130" s="15">
        <f>SUM(T14:T129)</f>
        <v>28690613.727389105</v>
      </c>
    </row>
    <row r="131" spans="2:14" ht="12.75">
      <c r="B131">
        <v>0.848183</v>
      </c>
      <c r="K131" s="11"/>
      <c r="L131" s="11"/>
      <c r="M131" s="11"/>
      <c r="N131" s="11"/>
    </row>
    <row r="132" spans="2:14" ht="12.75">
      <c r="B132">
        <v>0.890592</v>
      </c>
      <c r="K132" s="11"/>
      <c r="L132" s="11"/>
      <c r="M132" s="11"/>
      <c r="N132" s="11"/>
    </row>
    <row r="133" spans="2:14" ht="12.75">
      <c r="B133">
        <v>0.935122</v>
      </c>
      <c r="K133" s="11"/>
      <c r="L133" s="11"/>
      <c r="M133" s="11"/>
      <c r="N133" s="11"/>
    </row>
    <row r="134" spans="11:14" ht="12.75">
      <c r="K134" s="11"/>
      <c r="L134" s="11"/>
      <c r="M134" s="11"/>
      <c r="N134" s="11"/>
    </row>
    <row r="135" spans="11:14" ht="12.75">
      <c r="K135" s="11"/>
      <c r="L135" s="11"/>
      <c r="M135" s="11"/>
      <c r="N135" s="11"/>
    </row>
    <row r="136" spans="11:14" ht="12.75">
      <c r="K136" s="11"/>
      <c r="L136" s="11"/>
      <c r="M136" s="11"/>
      <c r="N136" s="11"/>
    </row>
    <row r="137" spans="11:14" ht="12.75">
      <c r="K137" s="11"/>
      <c r="L137" s="11"/>
      <c r="M137" s="11"/>
      <c r="N137" s="11"/>
    </row>
    <row r="138" spans="11:14" ht="12.75">
      <c r="K138" s="11"/>
      <c r="L138" s="11"/>
      <c r="M138" s="11"/>
      <c r="N138" s="11"/>
    </row>
    <row r="139" spans="11:14" ht="12.75">
      <c r="K139" s="11"/>
      <c r="L139" s="11"/>
      <c r="M139" s="11"/>
      <c r="N139" s="11"/>
    </row>
    <row r="140" spans="11:14" ht="12.75">
      <c r="K140" s="11"/>
      <c r="L140" s="11"/>
      <c r="M140" s="11"/>
      <c r="N140" s="11"/>
    </row>
    <row r="141" spans="11:14" ht="12.75">
      <c r="K141" s="11"/>
      <c r="L141" s="11"/>
      <c r="M141" s="11"/>
      <c r="N141" s="11"/>
    </row>
    <row r="142" spans="11:14" ht="12.75">
      <c r="K142" s="11"/>
      <c r="L142" s="11"/>
      <c r="M142" s="11"/>
      <c r="N142" s="11"/>
    </row>
    <row r="143" spans="11:14" ht="12.75">
      <c r="K143" s="11"/>
      <c r="L143" s="11"/>
      <c r="M143" s="11"/>
      <c r="N143" s="11"/>
    </row>
    <row r="144" spans="11:14" ht="12.75">
      <c r="K144" s="11"/>
      <c r="L144" s="11"/>
      <c r="M144" s="11"/>
      <c r="N144" s="11"/>
    </row>
    <row r="145" spans="11:14" ht="12.75">
      <c r="K145" s="11"/>
      <c r="L145" s="11"/>
      <c r="M145" s="11"/>
      <c r="N145" s="11"/>
    </row>
    <row r="146" spans="11:14" ht="12.75">
      <c r="K146" s="11"/>
      <c r="L146" s="11"/>
      <c r="M146" s="11"/>
      <c r="N146" s="11"/>
    </row>
    <row r="147" spans="11:14" ht="12.75">
      <c r="K147" s="11"/>
      <c r="L147" s="11"/>
      <c r="M147" s="11"/>
      <c r="N147" s="11"/>
    </row>
    <row r="148" spans="11:14" ht="12.75">
      <c r="K148" s="11"/>
      <c r="L148" s="11"/>
      <c r="M148" s="11"/>
      <c r="N148" s="11"/>
    </row>
    <row r="149" spans="11:14" ht="12.75">
      <c r="K149" s="11"/>
      <c r="L149" s="11"/>
      <c r="M149" s="11"/>
      <c r="N149" s="1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4"/>
  <sheetViews>
    <sheetView workbookViewId="0" topLeftCell="A6">
      <selection activeCell="A10" sqref="A10:A15"/>
    </sheetView>
  </sheetViews>
  <sheetFormatPr defaultColWidth="9.140625" defaultRowHeight="12.75"/>
  <cols>
    <col min="1" max="1" width="13.7109375" style="0" customWidth="1"/>
    <col min="3" max="3" width="10.8515625" style="0" bestFit="1" customWidth="1"/>
    <col min="8" max="11" width="17.7109375" style="0" customWidth="1"/>
    <col min="19" max="20" width="13.7109375" style="0" customWidth="1"/>
  </cols>
  <sheetData>
    <row r="1" spans="1:14" ht="17.25">
      <c r="A1" s="1" t="s">
        <v>0</v>
      </c>
      <c r="K1" s="11"/>
      <c r="L1" s="11"/>
      <c r="M1" s="11"/>
      <c r="N1" s="11"/>
    </row>
    <row r="2" spans="1:14" ht="12.75">
      <c r="A2" t="s">
        <v>29</v>
      </c>
      <c r="I2" s="5" t="s">
        <v>4</v>
      </c>
      <c r="J2" s="5" t="s">
        <v>49</v>
      </c>
      <c r="K2" s="5" t="s">
        <v>50</v>
      </c>
      <c r="L2" s="5" t="s">
        <v>51</v>
      </c>
      <c r="M2" s="11"/>
      <c r="N2" s="11"/>
    </row>
    <row r="3" spans="1:14" ht="12.75">
      <c r="A3" t="s">
        <v>48</v>
      </c>
      <c r="I3">
        <v>65</v>
      </c>
      <c r="J3" s="34">
        <v>22.2</v>
      </c>
      <c r="K3" s="37">
        <v>11.5</v>
      </c>
      <c r="L3" s="37">
        <f>K3/J3</f>
        <v>0.5180180180180181</v>
      </c>
      <c r="M3" s="11"/>
      <c r="N3" s="11"/>
    </row>
    <row r="4" spans="9:14" ht="12.75">
      <c r="I4">
        <f>I3+5</f>
        <v>70</v>
      </c>
      <c r="J4" s="34">
        <v>31.5</v>
      </c>
      <c r="K4" s="37">
        <v>18.8</v>
      </c>
      <c r="L4" s="37">
        <f aca="true" t="shared" si="0" ref="L4:L11">K4/J4</f>
        <v>0.5968253968253968</v>
      </c>
      <c r="M4" s="11"/>
      <c r="N4" s="11"/>
    </row>
    <row r="5" spans="9:14" ht="12.75">
      <c r="I5">
        <f aca="true" t="shared" si="1" ref="I5:I11">I4+5</f>
        <v>75</v>
      </c>
      <c r="J5" s="36">
        <v>46.7</v>
      </c>
      <c r="K5" s="37">
        <v>30.9</v>
      </c>
      <c r="L5" s="37">
        <f t="shared" si="0"/>
        <v>0.6616702355460384</v>
      </c>
      <c r="M5" s="11"/>
      <c r="N5" s="11"/>
    </row>
    <row r="6" spans="9:14" ht="12.75">
      <c r="I6">
        <f t="shared" si="1"/>
        <v>80</v>
      </c>
      <c r="J6" s="34">
        <v>73.7</v>
      </c>
      <c r="K6" s="37">
        <v>50.4</v>
      </c>
      <c r="L6" s="37">
        <f t="shared" si="0"/>
        <v>0.683853459972863</v>
      </c>
      <c r="M6" s="11"/>
      <c r="N6" s="11"/>
    </row>
    <row r="7" spans="9:14" ht="12.75">
      <c r="I7">
        <f t="shared" si="1"/>
        <v>85</v>
      </c>
      <c r="J7" s="34">
        <v>113.8</v>
      </c>
      <c r="K7" s="37">
        <v>79.8</v>
      </c>
      <c r="L7" s="37">
        <f t="shared" si="0"/>
        <v>0.7012302284710018</v>
      </c>
      <c r="M7" s="11"/>
      <c r="N7" s="11"/>
    </row>
    <row r="8" spans="9:14" ht="12.75">
      <c r="I8">
        <f t="shared" si="1"/>
        <v>90</v>
      </c>
      <c r="J8" s="34">
        <v>169</v>
      </c>
      <c r="K8" s="37">
        <v>120.6</v>
      </c>
      <c r="L8" s="37">
        <f t="shared" si="0"/>
        <v>0.7136094674556213</v>
      </c>
      <c r="M8" s="11"/>
      <c r="N8" s="11"/>
    </row>
    <row r="9" spans="9:14" ht="12.75">
      <c r="I9">
        <f t="shared" si="1"/>
        <v>95</v>
      </c>
      <c r="J9" s="34">
        <v>238.4</v>
      </c>
      <c r="K9" s="37">
        <v>172.6</v>
      </c>
      <c r="L9" s="37">
        <f t="shared" si="0"/>
        <v>0.723993288590604</v>
      </c>
      <c r="M9" s="11"/>
      <c r="N9" s="11"/>
    </row>
    <row r="10" spans="1:14" ht="12.75">
      <c r="A10" s="45">
        <f>Calc_Summary!A5</f>
        <v>65</v>
      </c>
      <c r="B10" t="s">
        <v>6</v>
      </c>
      <c r="I10">
        <f t="shared" si="1"/>
        <v>100</v>
      </c>
      <c r="J10" s="34">
        <v>303.3</v>
      </c>
      <c r="K10" s="37">
        <v>236</v>
      </c>
      <c r="L10" s="37">
        <f t="shared" si="0"/>
        <v>0.7781074843389383</v>
      </c>
      <c r="M10" s="11"/>
      <c r="N10" s="11"/>
    </row>
    <row r="11" spans="1:14" ht="12.75">
      <c r="A11" s="45"/>
      <c r="I11">
        <f t="shared" si="1"/>
        <v>105</v>
      </c>
      <c r="J11" s="34">
        <v>380.4</v>
      </c>
      <c r="K11" s="37">
        <v>341.9</v>
      </c>
      <c r="L11" s="37">
        <f t="shared" si="0"/>
        <v>0.8987907465825447</v>
      </c>
      <c r="M11" s="11"/>
      <c r="N11" s="11"/>
    </row>
    <row r="12" spans="1:14" ht="12.75">
      <c r="A12" s="46">
        <f>Calc_Summary!A7</f>
        <v>0.0235</v>
      </c>
      <c r="B12" t="s">
        <v>1</v>
      </c>
      <c r="F12" s="2">
        <v>0</v>
      </c>
      <c r="G12" t="s">
        <v>9</v>
      </c>
      <c r="J12" s="34"/>
      <c r="K12" s="35"/>
      <c r="L12" s="11"/>
      <c r="M12" s="11"/>
      <c r="N12" s="11"/>
    </row>
    <row r="13" spans="1:14" ht="12.75">
      <c r="A13" s="44"/>
      <c r="K13" s="11"/>
      <c r="L13" s="11"/>
      <c r="M13" s="11"/>
      <c r="N13" s="11"/>
    </row>
    <row r="14" spans="1:20" ht="12.75">
      <c r="A14" s="47">
        <f>Calc_Summary!A6</f>
        <v>12000</v>
      </c>
      <c r="B14" t="s">
        <v>41</v>
      </c>
      <c r="D14" s="10">
        <f>K134</f>
      </c>
      <c r="F14" s="14" t="s">
        <v>13</v>
      </c>
      <c r="G14" s="14"/>
      <c r="H14" s="14"/>
      <c r="I14" s="14"/>
      <c r="L14" s="11"/>
      <c r="M14" s="11"/>
      <c r="N14" s="11"/>
      <c r="O14" s="11"/>
      <c r="T14" s="9">
        <f>K18*0.02</f>
        <v>38521773.838176794</v>
      </c>
    </row>
    <row r="15" spans="1:21" ht="12.75">
      <c r="A15" s="47">
        <f>A14*O18</f>
        <v>192608.86919088397</v>
      </c>
      <c r="B15" t="s">
        <v>7</v>
      </c>
      <c r="E15" s="14" t="s">
        <v>26</v>
      </c>
      <c r="F15" s="14" t="s">
        <v>12</v>
      </c>
      <c r="G15" s="14" t="s">
        <v>16</v>
      </c>
      <c r="H15" s="14"/>
      <c r="I15" s="14"/>
      <c r="J15" s="14" t="s">
        <v>27</v>
      </c>
      <c r="L15" s="11"/>
      <c r="M15" s="12" t="s">
        <v>20</v>
      </c>
      <c r="N15" s="12" t="s">
        <v>22</v>
      </c>
      <c r="O15" s="12" t="s">
        <v>24</v>
      </c>
      <c r="S15" s="42">
        <v>0.0015</v>
      </c>
      <c r="T15" s="15">
        <f>T135</f>
        <v>30216977.76964653</v>
      </c>
      <c r="U15" s="43">
        <f>T15/K18</f>
        <v>0.015688258747680078</v>
      </c>
    </row>
    <row r="16" spans="1:20" ht="12.75">
      <c r="A16" s="2"/>
      <c r="E16" s="14" t="s">
        <v>4</v>
      </c>
      <c r="F16" s="14" t="s">
        <v>11</v>
      </c>
      <c r="G16" s="14" t="s">
        <v>17</v>
      </c>
      <c r="H16" s="14" t="s">
        <v>28</v>
      </c>
      <c r="I16" s="14" t="s">
        <v>14</v>
      </c>
      <c r="J16" s="14" t="s">
        <v>15</v>
      </c>
      <c r="K16" t="s">
        <v>10</v>
      </c>
      <c r="L16" s="12" t="s">
        <v>19</v>
      </c>
      <c r="M16" s="12" t="s">
        <v>21</v>
      </c>
      <c r="N16" s="12" t="s">
        <v>23</v>
      </c>
      <c r="O16" s="12" t="s">
        <v>25</v>
      </c>
      <c r="S16" s="23" t="s">
        <v>57</v>
      </c>
      <c r="T16" s="23" t="s">
        <v>59</v>
      </c>
    </row>
    <row r="17" spans="12:20" ht="12.75">
      <c r="L17" s="11"/>
      <c r="M17" s="11"/>
      <c r="N17" s="11"/>
      <c r="S17" s="23" t="s">
        <v>58</v>
      </c>
      <c r="T17" s="23" t="s">
        <v>60</v>
      </c>
    </row>
    <row r="18" spans="1:17" ht="12.75">
      <c r="A18" s="5" t="s">
        <v>4</v>
      </c>
      <c r="B18" s="5" t="s">
        <v>5</v>
      </c>
      <c r="C18" t="s">
        <v>54</v>
      </c>
      <c r="D18" t="s">
        <v>53</v>
      </c>
      <c r="F18" s="6"/>
      <c r="G18" s="6"/>
      <c r="H18" s="9"/>
      <c r="K18" s="8">
        <f>$A$15*10000</f>
        <v>1926088691.9088397</v>
      </c>
      <c r="L18" s="13"/>
      <c r="M18" s="11"/>
      <c r="N18" s="11"/>
      <c r="O18" s="22">
        <f>SUM(O19:O134)</f>
        <v>16.05073909924033</v>
      </c>
      <c r="P18" s="5" t="s">
        <v>4</v>
      </c>
      <c r="Q18" s="5" t="s">
        <v>5</v>
      </c>
    </row>
    <row r="19" spans="1:20" ht="12.75">
      <c r="A19">
        <v>0</v>
      </c>
      <c r="B19">
        <v>0.007474</v>
      </c>
      <c r="C19">
        <f>D19</f>
        <v>0.007474</v>
      </c>
      <c r="D19">
        <v>0.007474</v>
      </c>
      <c r="E19" s="16">
        <f>A10</f>
        <v>65</v>
      </c>
      <c r="F19" s="17">
        <f>10000</f>
        <v>10000</v>
      </c>
      <c r="G19" s="18">
        <f>IF(E19="","",(1+$F$12)^(E19-$A$10))</f>
        <v>1</v>
      </c>
      <c r="H19" s="9">
        <f aca="true" t="shared" si="2" ref="H19:H69">IF(E19="","",$A$14*F19*G19)</f>
        <v>120000000</v>
      </c>
      <c r="I19" s="8">
        <f>IF(E19="","",K18-H19)</f>
        <v>1806088691.9088397</v>
      </c>
      <c r="J19" s="9">
        <f>IF(E19="","",I19*((1+$A$12)*(1+$F$12)-1))</f>
        <v>42443084.25985787</v>
      </c>
      <c r="K19" s="8">
        <f>IF(E19="","",I19+J19)</f>
        <v>1848531776.1686976</v>
      </c>
      <c r="L19" s="19">
        <v>1</v>
      </c>
      <c r="M19" s="20">
        <v>1</v>
      </c>
      <c r="N19" s="21">
        <v>1</v>
      </c>
      <c r="O19" s="22">
        <f>L19*M19*N19</f>
        <v>1</v>
      </c>
      <c r="P19">
        <v>0</v>
      </c>
      <c r="Q19">
        <v>0.002311</v>
      </c>
      <c r="S19" s="15">
        <f>K19*$S$15</f>
        <v>2772797.6642530463</v>
      </c>
      <c r="T19" s="15">
        <f>S19*N19</f>
        <v>2772797.6642530463</v>
      </c>
    </row>
    <row r="20" spans="1:20" ht="12.75">
      <c r="A20">
        <v>1</v>
      </c>
      <c r="B20">
        <v>0.000513</v>
      </c>
      <c r="C20">
        <f aca="true" t="shared" si="3" ref="C20:C68">D20</f>
        <v>0.000513</v>
      </c>
      <c r="D20">
        <v>0.000513</v>
      </c>
      <c r="E20" s="16">
        <f>IF(E19&lt;MAX($A$19:$A$134),E19+1,"")</f>
        <v>66</v>
      </c>
      <c r="F20" s="17">
        <f>IF(E20="","",(1-VLOOKUP(E19,$A$19:$B$134,2,FALSE))*F19)</f>
        <v>9906.881081081081</v>
      </c>
      <c r="G20" s="18">
        <f aca="true" t="shared" si="4" ref="G20:G83">IF(E20="","",(1+$F$12)^(E20-$A$10))</f>
        <v>1</v>
      </c>
      <c r="H20" s="15">
        <f t="shared" si="2"/>
        <v>118882572.97297297</v>
      </c>
      <c r="I20" s="8">
        <f aca="true" t="shared" si="5" ref="I20:I83">IF(E20="","",K19-H20)</f>
        <v>1729649203.1957247</v>
      </c>
      <c r="J20" s="9">
        <f aca="true" t="shared" si="6" ref="J20:J83">IF(E20="","",I20*((1+$A$12)*(1+$F$12)-1))</f>
        <v>40646756.275099665</v>
      </c>
      <c r="K20" s="8">
        <f aca="true" t="shared" si="7" ref="K20:K83">IF(E20="","",I20+J20)</f>
        <v>1770295959.4708245</v>
      </c>
      <c r="L20" s="19">
        <f>IF(E20="","",L19*(1+$F$12))</f>
        <v>1</v>
      </c>
      <c r="M20" s="20">
        <f>IF(E20="","",(1-VLOOKUP(E19,$A$19:$B$134,2,FALSE))*M19)</f>
        <v>0.9906881081081081</v>
      </c>
      <c r="N20" s="21">
        <f>IF(E20="","",N19/((1+$A$12)*(1+$F$12)))</f>
        <v>0.9770395701025891</v>
      </c>
      <c r="O20" s="22">
        <f>IF(E20="","",L20*M20*N20)</f>
        <v>0.9679414832516934</v>
      </c>
      <c r="P20">
        <v>1</v>
      </c>
      <c r="Q20">
        <v>0.000906</v>
      </c>
      <c r="S20" s="15">
        <f>IF(K20="",0,K20*$S$15)</f>
        <v>2655443.939206237</v>
      </c>
      <c r="T20" s="15">
        <f>IF(K20="",0,S20*N20)</f>
        <v>2594473.8047935874</v>
      </c>
    </row>
    <row r="21" spans="1:20" ht="12.75">
      <c r="A21">
        <v>2</v>
      </c>
      <c r="B21">
        <v>0.000328</v>
      </c>
      <c r="C21">
        <f t="shared" si="3"/>
        <v>0.000328</v>
      </c>
      <c r="D21">
        <v>0.000328</v>
      </c>
      <c r="E21" s="16">
        <f aca="true" t="shared" si="8" ref="E21:E84">IF(E20&lt;MAX($A$19:$A$134),E20+1,"")</f>
        <v>67</v>
      </c>
      <c r="F21" s="17">
        <f aca="true" t="shared" si="9" ref="F21:F69">IF(E21="","",(1-VLOOKUP(E20,$A$19:$B$134,2,FALSE))*F20)</f>
        <v>9806.479750139275</v>
      </c>
      <c r="G21" s="18">
        <f t="shared" si="4"/>
        <v>1</v>
      </c>
      <c r="H21" s="15">
        <f t="shared" si="2"/>
        <v>117677757.0016713</v>
      </c>
      <c r="I21" s="8">
        <f t="shared" si="5"/>
        <v>1652618202.4691532</v>
      </c>
      <c r="J21" s="9">
        <f t="shared" si="6"/>
        <v>38836527.75802523</v>
      </c>
      <c r="K21" s="8">
        <f t="shared" si="7"/>
        <v>1691454730.2271783</v>
      </c>
      <c r="L21" s="19">
        <f aca="true" t="shared" si="10" ref="L21:L84">IF(E21="","",L20*(1+$F$12))</f>
        <v>1</v>
      </c>
      <c r="M21" s="20">
        <f aca="true" t="shared" si="11" ref="M21:M84">IF(E21="","",(1-VLOOKUP(E20,$A$19:$B$134,2,FALSE))*M20)</f>
        <v>0.9806479750139275</v>
      </c>
      <c r="N21" s="21">
        <f aca="true" t="shared" si="12" ref="N21:N84">IF(E21="","",N20/((1+$A$12)*(1+$F$12)))</f>
        <v>0.9546063215462521</v>
      </c>
      <c r="O21" s="22">
        <f aca="true" t="shared" si="13" ref="O21:O84">IF(E21="","",L21*M21*N21)</f>
        <v>0.9361327561598264</v>
      </c>
      <c r="P21">
        <v>2</v>
      </c>
      <c r="Q21">
        <v>0.000504</v>
      </c>
      <c r="S21" s="15">
        <f aca="true" t="shared" si="14" ref="S21:S84">IF(K21="",0,K21*$S$15)</f>
        <v>2537182.0953407674</v>
      </c>
      <c r="T21" s="15">
        <f aca="true" t="shared" si="15" ref="T21:T84">IF(K21="",0,S21*N21)</f>
        <v>2422010.0671262625</v>
      </c>
    </row>
    <row r="22" spans="1:20" ht="12.75">
      <c r="A22">
        <v>3</v>
      </c>
      <c r="B22">
        <v>0.000247</v>
      </c>
      <c r="C22">
        <f t="shared" si="3"/>
        <v>0.000247</v>
      </c>
      <c r="D22">
        <v>0.000247</v>
      </c>
      <c r="E22" s="16">
        <f t="shared" si="8"/>
        <v>68</v>
      </c>
      <c r="F22" s="17">
        <f t="shared" si="9"/>
        <v>9698.32289229502</v>
      </c>
      <c r="G22" s="18">
        <f t="shared" si="4"/>
        <v>1</v>
      </c>
      <c r="H22" s="15">
        <f t="shared" si="2"/>
        <v>116379874.70754024</v>
      </c>
      <c r="I22" s="8">
        <f t="shared" si="5"/>
        <v>1575074855.519638</v>
      </c>
      <c r="J22" s="9">
        <f t="shared" si="6"/>
        <v>37014259.104711615</v>
      </c>
      <c r="K22" s="8">
        <f t="shared" si="7"/>
        <v>1612089114.6243496</v>
      </c>
      <c r="L22" s="19">
        <f t="shared" si="10"/>
        <v>1</v>
      </c>
      <c r="M22" s="20">
        <f t="shared" si="11"/>
        <v>0.9698322892295019</v>
      </c>
      <c r="N22" s="21">
        <f t="shared" si="12"/>
        <v>0.9326881500207641</v>
      </c>
      <c r="O22" s="22">
        <f t="shared" si="13"/>
        <v>0.9045510836718668</v>
      </c>
      <c r="P22">
        <v>3</v>
      </c>
      <c r="Q22">
        <v>0.000408</v>
      </c>
      <c r="S22" s="15">
        <f t="shared" si="14"/>
        <v>2418133.6719365246</v>
      </c>
      <c r="T22" s="15">
        <f t="shared" si="15"/>
        <v>2255364.6209813943</v>
      </c>
    </row>
    <row r="23" spans="1:20" ht="12.75">
      <c r="A23">
        <v>4</v>
      </c>
      <c r="B23">
        <v>0.000205</v>
      </c>
      <c r="C23">
        <f t="shared" si="3"/>
        <v>0.000205</v>
      </c>
      <c r="D23">
        <v>0.000205</v>
      </c>
      <c r="E23" s="16">
        <f t="shared" si="8"/>
        <v>69</v>
      </c>
      <c r="F23" s="17">
        <f t="shared" si="9"/>
        <v>9581.959181458968</v>
      </c>
      <c r="G23" s="18">
        <f t="shared" si="4"/>
        <v>1</v>
      </c>
      <c r="H23" s="15">
        <f t="shared" si="2"/>
        <v>114983510.17750761</v>
      </c>
      <c r="I23" s="8">
        <f t="shared" si="5"/>
        <v>1497105604.446842</v>
      </c>
      <c r="J23" s="9">
        <f t="shared" si="6"/>
        <v>35181981.7045009</v>
      </c>
      <c r="K23" s="8">
        <f t="shared" si="7"/>
        <v>1532287586.1513429</v>
      </c>
      <c r="L23" s="19">
        <f t="shared" si="10"/>
        <v>1</v>
      </c>
      <c r="M23" s="20">
        <f t="shared" si="11"/>
        <v>0.9581959181458967</v>
      </c>
      <c r="N23" s="21">
        <f t="shared" si="12"/>
        <v>0.9112732291360665</v>
      </c>
      <c r="O23" s="22">
        <f t="shared" si="13"/>
        <v>0.8731782884738093</v>
      </c>
      <c r="P23">
        <v>4</v>
      </c>
      <c r="Q23">
        <v>0.000357</v>
      </c>
      <c r="S23" s="15">
        <f t="shared" si="14"/>
        <v>2298431.3792270143</v>
      </c>
      <c r="T23" s="15">
        <f t="shared" si="15"/>
        <v>2094498.9848958643</v>
      </c>
    </row>
    <row r="24" spans="1:20" ht="12.75">
      <c r="A24">
        <v>5</v>
      </c>
      <c r="B24">
        <v>0.000189</v>
      </c>
      <c r="C24">
        <f t="shared" si="3"/>
        <v>0.000189</v>
      </c>
      <c r="D24">
        <v>0.000189</v>
      </c>
      <c r="E24" s="16">
        <f t="shared" si="8"/>
        <v>70</v>
      </c>
      <c r="F24" s="17">
        <f t="shared" si="9"/>
        <v>9456.791386692898</v>
      </c>
      <c r="G24" s="18">
        <f t="shared" si="4"/>
        <v>1</v>
      </c>
      <c r="H24" s="15">
        <f t="shared" si="2"/>
        <v>113481496.64031477</v>
      </c>
      <c r="I24" s="8">
        <f t="shared" si="5"/>
        <v>1418806089.511028</v>
      </c>
      <c r="J24" s="9">
        <f t="shared" si="6"/>
        <v>33341943.103509266</v>
      </c>
      <c r="K24" s="8">
        <f t="shared" si="7"/>
        <v>1452148032.6145372</v>
      </c>
      <c r="L24" s="19">
        <f t="shared" si="10"/>
        <v>1</v>
      </c>
      <c r="M24" s="20">
        <f t="shared" si="11"/>
        <v>0.9456791386692895</v>
      </c>
      <c r="N24" s="21">
        <f t="shared" si="12"/>
        <v>0.8903500040411005</v>
      </c>
      <c r="O24" s="22">
        <f t="shared" si="13"/>
        <v>0.8419854249357864</v>
      </c>
      <c r="P24">
        <v>5</v>
      </c>
      <c r="Q24">
        <v>0.000324</v>
      </c>
      <c r="S24" s="15">
        <f t="shared" si="14"/>
        <v>2178222.048921806</v>
      </c>
      <c r="T24" s="15">
        <f t="shared" si="15"/>
        <v>1939380.0100599441</v>
      </c>
    </row>
    <row r="25" spans="1:20" ht="12.75">
      <c r="A25">
        <v>6</v>
      </c>
      <c r="B25">
        <v>0.000182</v>
      </c>
      <c r="C25">
        <f t="shared" si="3"/>
        <v>0.000182</v>
      </c>
      <c r="D25">
        <v>0.000182</v>
      </c>
      <c r="E25" s="16">
        <f t="shared" si="8"/>
        <v>71</v>
      </c>
      <c r="F25" s="17">
        <f t="shared" si="9"/>
        <v>9301.393667953325</v>
      </c>
      <c r="G25" s="18">
        <f t="shared" si="4"/>
        <v>1</v>
      </c>
      <c r="H25" s="15">
        <f t="shared" si="2"/>
        <v>111616724.0154399</v>
      </c>
      <c r="I25" s="8">
        <f t="shared" si="5"/>
        <v>1340531308.5990973</v>
      </c>
      <c r="J25" s="9">
        <f t="shared" si="6"/>
        <v>31502485.752078887</v>
      </c>
      <c r="K25" s="8">
        <f t="shared" si="7"/>
        <v>1372033794.351176</v>
      </c>
      <c r="L25" s="19">
        <f t="shared" si="10"/>
        <v>1</v>
      </c>
      <c r="M25" s="20">
        <f t="shared" si="11"/>
        <v>0.9301393667953323</v>
      </c>
      <c r="N25" s="21">
        <f t="shared" si="12"/>
        <v>0.8699071851891553</v>
      </c>
      <c r="O25" s="22">
        <f t="shared" si="13"/>
        <v>0.8091349184025508</v>
      </c>
      <c r="P25">
        <v>6</v>
      </c>
      <c r="Q25">
        <v>0.000301</v>
      </c>
      <c r="S25" s="15">
        <f t="shared" si="14"/>
        <v>2058050.691526764</v>
      </c>
      <c r="T25" s="15">
        <f t="shared" si="15"/>
        <v>1790313.084042642</v>
      </c>
    </row>
    <row r="26" spans="1:20" ht="12.75">
      <c r="A26">
        <v>7</v>
      </c>
      <c r="B26">
        <v>0.000172</v>
      </c>
      <c r="C26">
        <f t="shared" si="3"/>
        <v>0.000172</v>
      </c>
      <c r="D26">
        <v>0.000172</v>
      </c>
      <c r="E26" s="16">
        <f t="shared" si="8"/>
        <v>72</v>
      </c>
      <c r="F26" s="17">
        <f t="shared" si="9"/>
        <v>9134.127207602496</v>
      </c>
      <c r="G26" s="18">
        <f t="shared" si="4"/>
        <v>1</v>
      </c>
      <c r="H26" s="15">
        <f t="shared" si="2"/>
        <v>109609526.49122995</v>
      </c>
      <c r="I26" s="8">
        <f t="shared" si="5"/>
        <v>1262424267.859946</v>
      </c>
      <c r="J26" s="9">
        <f t="shared" si="6"/>
        <v>29666970.29470883</v>
      </c>
      <c r="K26" s="8">
        <f t="shared" si="7"/>
        <v>1292091238.1546547</v>
      </c>
      <c r="L26" s="19">
        <f t="shared" si="10"/>
        <v>1</v>
      </c>
      <c r="M26" s="20">
        <f t="shared" si="11"/>
        <v>0.9134127207602494</v>
      </c>
      <c r="N26" s="21">
        <f t="shared" si="12"/>
        <v>0.8499337422463656</v>
      </c>
      <c r="O26" s="22">
        <f t="shared" si="13"/>
        <v>0.7763402919711934</v>
      </c>
      <c r="P26">
        <v>7</v>
      </c>
      <c r="Q26">
        <v>0.000286</v>
      </c>
      <c r="S26" s="15">
        <f t="shared" si="14"/>
        <v>1938136.857231982</v>
      </c>
      <c r="T26" s="15">
        <f t="shared" si="15"/>
        <v>1647287.9120527885</v>
      </c>
    </row>
    <row r="27" spans="1:20" ht="12.75">
      <c r="A27">
        <v>8</v>
      </c>
      <c r="B27">
        <v>0.000153</v>
      </c>
      <c r="C27">
        <f t="shared" si="3"/>
        <v>0.000153</v>
      </c>
      <c r="D27">
        <v>0.000153</v>
      </c>
      <c r="E27" s="16">
        <f t="shared" si="8"/>
        <v>73</v>
      </c>
      <c r="F27" s="17">
        <f t="shared" si="9"/>
        <v>8954.34832999667</v>
      </c>
      <c r="G27" s="18">
        <f t="shared" si="4"/>
        <v>1</v>
      </c>
      <c r="H27" s="15">
        <f t="shared" si="2"/>
        <v>107452179.95996004</v>
      </c>
      <c r="I27" s="8">
        <f t="shared" si="5"/>
        <v>1184639058.1946948</v>
      </c>
      <c r="J27" s="9">
        <f t="shared" si="6"/>
        <v>27839017.86757542</v>
      </c>
      <c r="K27" s="8">
        <f t="shared" si="7"/>
        <v>1212478076.0622702</v>
      </c>
      <c r="L27" s="19">
        <f t="shared" si="10"/>
        <v>1</v>
      </c>
      <c r="M27" s="20">
        <f t="shared" si="11"/>
        <v>0.8954348329996668</v>
      </c>
      <c r="N27" s="21">
        <f t="shared" si="12"/>
        <v>0.8304188981400739</v>
      </c>
      <c r="O27" s="22">
        <f t="shared" si="13"/>
        <v>0.7435860073758244</v>
      </c>
      <c r="P27">
        <v>8</v>
      </c>
      <c r="Q27">
        <v>0.000328</v>
      </c>
      <c r="S27" s="15">
        <f t="shared" si="14"/>
        <v>1818717.1140934052</v>
      </c>
      <c r="T27" s="15">
        <f t="shared" si="15"/>
        <v>1510297.0619139406</v>
      </c>
    </row>
    <row r="28" spans="1:20" ht="12.75">
      <c r="A28">
        <v>9</v>
      </c>
      <c r="B28">
        <v>0.000126</v>
      </c>
      <c r="C28">
        <f t="shared" si="3"/>
        <v>0.000126</v>
      </c>
      <c r="D28">
        <v>0.000126</v>
      </c>
      <c r="E28" s="16">
        <f t="shared" si="8"/>
        <v>74</v>
      </c>
      <c r="F28" s="17">
        <f t="shared" si="9"/>
        <v>8761.498160468998</v>
      </c>
      <c r="G28" s="18">
        <f t="shared" si="4"/>
        <v>1</v>
      </c>
      <c r="H28" s="15">
        <f t="shared" si="2"/>
        <v>105137977.92562798</v>
      </c>
      <c r="I28" s="8">
        <f t="shared" si="5"/>
        <v>1107340098.1366422</v>
      </c>
      <c r="J28" s="9">
        <f t="shared" si="6"/>
        <v>26022492.306211177</v>
      </c>
      <c r="K28" s="8">
        <f t="shared" si="7"/>
        <v>1133362590.4428535</v>
      </c>
      <c r="L28" s="19">
        <f t="shared" si="10"/>
        <v>1</v>
      </c>
      <c r="M28" s="20">
        <f t="shared" si="11"/>
        <v>0.8761498160468996</v>
      </c>
      <c r="N28" s="21">
        <f t="shared" si="12"/>
        <v>0.8113521232438434</v>
      </c>
      <c r="O28" s="22">
        <f t="shared" si="13"/>
        <v>0.7108660135293549</v>
      </c>
      <c r="P28">
        <v>9</v>
      </c>
      <c r="Q28">
        <v>0.000362</v>
      </c>
      <c r="S28" s="15">
        <f t="shared" si="14"/>
        <v>1700043.8856642803</v>
      </c>
      <c r="T28" s="15">
        <f t="shared" si="15"/>
        <v>1379334.2162414277</v>
      </c>
    </row>
    <row r="29" spans="1:20" ht="12.75">
      <c r="A29">
        <v>10</v>
      </c>
      <c r="B29">
        <v>0.000102</v>
      </c>
      <c r="C29">
        <f t="shared" si="3"/>
        <v>0.000102</v>
      </c>
      <c r="D29">
        <v>0.000102</v>
      </c>
      <c r="E29" s="16">
        <f t="shared" si="8"/>
        <v>75</v>
      </c>
      <c r="F29" s="17">
        <f t="shared" si="9"/>
        <v>8554.917943613227</v>
      </c>
      <c r="G29" s="18">
        <f t="shared" si="4"/>
        <v>1</v>
      </c>
      <c r="H29" s="15">
        <f t="shared" si="2"/>
        <v>102659015.32335873</v>
      </c>
      <c r="I29" s="8">
        <f t="shared" si="5"/>
        <v>1030703575.1194947</v>
      </c>
      <c r="J29" s="9">
        <f t="shared" si="6"/>
        <v>24221534.015308205</v>
      </c>
      <c r="K29" s="8">
        <f t="shared" si="7"/>
        <v>1054925109.1348029</v>
      </c>
      <c r="L29" s="19">
        <f t="shared" si="10"/>
        <v>1</v>
      </c>
      <c r="M29" s="20">
        <f t="shared" si="11"/>
        <v>0.8554917943613225</v>
      </c>
      <c r="N29" s="21">
        <f t="shared" si="12"/>
        <v>0.7927231296959877</v>
      </c>
      <c r="O29" s="22">
        <f t="shared" si="13"/>
        <v>0.6781681326553439</v>
      </c>
      <c r="P29">
        <v>10</v>
      </c>
      <c r="Q29">
        <v>0.00039</v>
      </c>
      <c r="S29" s="15">
        <f t="shared" si="14"/>
        <v>1582387.6637022044</v>
      </c>
      <c r="T29" s="15">
        <f t="shared" si="15"/>
        <v>1254395.3011623335</v>
      </c>
    </row>
    <row r="30" spans="1:20" ht="12.75">
      <c r="A30">
        <v>11</v>
      </c>
      <c r="B30">
        <v>0.000104</v>
      </c>
      <c r="C30">
        <f t="shared" si="3"/>
        <v>0.000104</v>
      </c>
      <c r="D30">
        <v>0.000104</v>
      </c>
      <c r="E30" s="16">
        <f t="shared" si="8"/>
        <v>76</v>
      </c>
      <c r="F30" s="17">
        <f t="shared" si="9"/>
        <v>8309.165835220747</v>
      </c>
      <c r="G30" s="18">
        <f t="shared" si="4"/>
        <v>1</v>
      </c>
      <c r="H30" s="15">
        <f t="shared" si="2"/>
        <v>99709990.02264896</v>
      </c>
      <c r="I30" s="8">
        <f t="shared" si="5"/>
        <v>955215119.112154</v>
      </c>
      <c r="J30" s="9">
        <f t="shared" si="6"/>
        <v>22447555.299135692</v>
      </c>
      <c r="K30" s="8">
        <f t="shared" si="7"/>
        <v>977662674.4112897</v>
      </c>
      <c r="L30" s="19">
        <f t="shared" si="10"/>
        <v>1</v>
      </c>
      <c r="M30" s="20">
        <f t="shared" si="11"/>
        <v>0.8309165835220745</v>
      </c>
      <c r="N30" s="21">
        <f t="shared" si="12"/>
        <v>0.7745218658485468</v>
      </c>
      <c r="O30" s="22">
        <f t="shared" si="13"/>
        <v>0.643563062634017</v>
      </c>
      <c r="P30">
        <v>11</v>
      </c>
      <c r="Q30">
        <v>0.000413</v>
      </c>
      <c r="S30" s="15">
        <f t="shared" si="14"/>
        <v>1466494.0116169346</v>
      </c>
      <c r="T30" s="15">
        <f t="shared" si="15"/>
        <v>1135831.6781332686</v>
      </c>
    </row>
    <row r="31" spans="1:20" ht="12.75">
      <c r="A31">
        <v>12</v>
      </c>
      <c r="B31">
        <v>0.000156</v>
      </c>
      <c r="C31">
        <f t="shared" si="3"/>
        <v>0.000156</v>
      </c>
      <c r="D31">
        <v>0.000156</v>
      </c>
      <c r="E31" s="16">
        <f t="shared" si="8"/>
        <v>77</v>
      </c>
      <c r="F31" s="17">
        <f t="shared" si="9"/>
        <v>8046.425367630375</v>
      </c>
      <c r="G31" s="18">
        <f t="shared" si="4"/>
        <v>1</v>
      </c>
      <c r="H31" s="15">
        <f t="shared" si="2"/>
        <v>96557104.4115645</v>
      </c>
      <c r="I31" s="8">
        <f t="shared" si="5"/>
        <v>881105569.9997252</v>
      </c>
      <c r="J31" s="9">
        <f t="shared" si="6"/>
        <v>20705980.89499361</v>
      </c>
      <c r="K31" s="8">
        <f t="shared" si="7"/>
        <v>901811550.8947189</v>
      </c>
      <c r="L31" s="19">
        <f t="shared" si="10"/>
        <v>1</v>
      </c>
      <c r="M31" s="20">
        <f t="shared" si="11"/>
        <v>0.8046425367630374</v>
      </c>
      <c r="N31" s="21">
        <f t="shared" si="12"/>
        <v>0.7567385108437193</v>
      </c>
      <c r="O31" s="22">
        <f t="shared" si="13"/>
        <v>0.6089039950315737</v>
      </c>
      <c r="P31">
        <v>12</v>
      </c>
      <c r="Q31">
        <v>0.000431</v>
      </c>
      <c r="S31" s="15">
        <f t="shared" si="14"/>
        <v>1352717.3263420784</v>
      </c>
      <c r="T31" s="15">
        <f t="shared" si="15"/>
        <v>1023653.295128602</v>
      </c>
    </row>
    <row r="32" spans="1:20" ht="12.75">
      <c r="A32">
        <v>13</v>
      </c>
      <c r="B32">
        <v>0.000273</v>
      </c>
      <c r="C32">
        <f t="shared" si="3"/>
        <v>0.000273</v>
      </c>
      <c r="D32">
        <v>0.000273</v>
      </c>
      <c r="E32" s="16">
        <f t="shared" si="8"/>
        <v>78</v>
      </c>
      <c r="F32" s="17">
        <f t="shared" si="9"/>
        <v>7767.102825680495</v>
      </c>
      <c r="G32" s="18">
        <f t="shared" si="4"/>
        <v>1</v>
      </c>
      <c r="H32" s="15">
        <f t="shared" si="2"/>
        <v>93205233.90816593</v>
      </c>
      <c r="I32" s="8">
        <f t="shared" si="5"/>
        <v>808606316.986553</v>
      </c>
      <c r="J32" s="9">
        <f t="shared" si="6"/>
        <v>19002248.449184056</v>
      </c>
      <c r="K32" s="8">
        <f t="shared" si="7"/>
        <v>827608565.435737</v>
      </c>
      <c r="L32" s="19">
        <f t="shared" si="10"/>
        <v>1</v>
      </c>
      <c r="M32" s="20">
        <f t="shared" si="11"/>
        <v>0.7767102825680494</v>
      </c>
      <c r="N32" s="21">
        <f t="shared" si="12"/>
        <v>0.739363469314821</v>
      </c>
      <c r="O32" s="22">
        <f t="shared" si="13"/>
        <v>0.5742712091720079</v>
      </c>
      <c r="P32">
        <v>13</v>
      </c>
      <c r="Q32">
        <v>0.000446</v>
      </c>
      <c r="S32" s="15">
        <f t="shared" si="14"/>
        <v>1241412.8481536056</v>
      </c>
      <c r="T32" s="15">
        <f t="shared" si="15"/>
        <v>917855.3102628429</v>
      </c>
    </row>
    <row r="33" spans="1:20" ht="12.75">
      <c r="A33">
        <v>14</v>
      </c>
      <c r="B33">
        <v>0.000435</v>
      </c>
      <c r="C33">
        <f t="shared" si="3"/>
        <v>0.000435</v>
      </c>
      <c r="D33">
        <v>0.000435</v>
      </c>
      <c r="E33" s="16">
        <f t="shared" si="8"/>
        <v>79</v>
      </c>
      <c r="F33" s="17">
        <f t="shared" si="9"/>
        <v>7472.04244788603</v>
      </c>
      <c r="G33" s="18">
        <f t="shared" si="4"/>
        <v>1</v>
      </c>
      <c r="H33" s="15">
        <f t="shared" si="2"/>
        <v>89664509.37463236</v>
      </c>
      <c r="I33" s="8">
        <f t="shared" si="5"/>
        <v>737944056.0611047</v>
      </c>
      <c r="J33" s="9">
        <f t="shared" si="6"/>
        <v>17341685.317436017</v>
      </c>
      <c r="K33" s="8">
        <f t="shared" si="7"/>
        <v>755285741.3785406</v>
      </c>
      <c r="L33" s="19">
        <f t="shared" si="10"/>
        <v>1</v>
      </c>
      <c r="M33" s="20">
        <f t="shared" si="11"/>
        <v>0.7472042447886028</v>
      </c>
      <c r="N33" s="21">
        <f t="shared" si="12"/>
        <v>0.7223873662089115</v>
      </c>
      <c r="O33" s="22">
        <f t="shared" si="13"/>
        <v>0.5397709064129576</v>
      </c>
      <c r="P33">
        <v>14</v>
      </c>
      <c r="Q33">
        <v>0.000458</v>
      </c>
      <c r="S33" s="15">
        <f t="shared" si="14"/>
        <v>1132928.612067811</v>
      </c>
      <c r="T33" s="15">
        <f t="shared" si="15"/>
        <v>818413.3161743836</v>
      </c>
    </row>
    <row r="34" spans="1:20" ht="12.75">
      <c r="A34">
        <v>15</v>
      </c>
      <c r="B34">
        <v>0.000613</v>
      </c>
      <c r="C34">
        <f t="shared" si="3"/>
        <v>0.000613</v>
      </c>
      <c r="D34">
        <v>0.000613</v>
      </c>
      <c r="E34" s="16">
        <f t="shared" si="8"/>
        <v>80</v>
      </c>
      <c r="F34" s="17">
        <f t="shared" si="9"/>
        <v>7161.611868362608</v>
      </c>
      <c r="G34" s="18">
        <f t="shared" si="4"/>
        <v>1</v>
      </c>
      <c r="H34" s="15">
        <f t="shared" si="2"/>
        <v>85939342.4203513</v>
      </c>
      <c r="I34" s="8">
        <f t="shared" si="5"/>
        <v>669346398.9581894</v>
      </c>
      <c r="J34" s="9">
        <f t="shared" si="6"/>
        <v>15729640.3755175</v>
      </c>
      <c r="K34" s="8">
        <f t="shared" si="7"/>
        <v>685076039.3337069</v>
      </c>
      <c r="L34" s="19">
        <f t="shared" si="10"/>
        <v>1</v>
      </c>
      <c r="M34" s="20">
        <f t="shared" si="11"/>
        <v>0.7161611868362607</v>
      </c>
      <c r="N34" s="21">
        <f t="shared" si="12"/>
        <v>0.7058010417282965</v>
      </c>
      <c r="O34" s="22">
        <f t="shared" si="13"/>
        <v>0.505467311714406</v>
      </c>
      <c r="P34">
        <v>15</v>
      </c>
      <c r="Q34">
        <v>0.00047</v>
      </c>
      <c r="S34" s="15">
        <f t="shared" si="14"/>
        <v>1027614.0590005603</v>
      </c>
      <c r="T34" s="15">
        <f t="shared" si="15"/>
        <v>725291.0733372386</v>
      </c>
    </row>
    <row r="35" spans="1:20" ht="12.75">
      <c r="A35">
        <v>16</v>
      </c>
      <c r="B35">
        <v>0.000782</v>
      </c>
      <c r="C35">
        <f t="shared" si="3"/>
        <v>0.000782</v>
      </c>
      <c r="D35">
        <v>0.000782</v>
      </c>
      <c r="E35" s="16">
        <f t="shared" si="8"/>
        <v>81</v>
      </c>
      <c r="F35" s="17">
        <f t="shared" si="9"/>
        <v>6824.488036417443</v>
      </c>
      <c r="G35" s="18">
        <f t="shared" si="4"/>
        <v>1</v>
      </c>
      <c r="H35" s="15">
        <f t="shared" si="2"/>
        <v>81893856.43700932</v>
      </c>
      <c r="I35" s="8">
        <f t="shared" si="5"/>
        <v>603182182.8966975</v>
      </c>
      <c r="J35" s="9">
        <f t="shared" si="6"/>
        <v>14174781.298072439</v>
      </c>
      <c r="K35" s="8">
        <f t="shared" si="7"/>
        <v>617356964.19477</v>
      </c>
      <c r="L35" s="19">
        <f t="shared" si="10"/>
        <v>1</v>
      </c>
      <c r="M35" s="20">
        <f t="shared" si="11"/>
        <v>0.6824488036417443</v>
      </c>
      <c r="N35" s="21">
        <f t="shared" si="12"/>
        <v>0.6895955463881743</v>
      </c>
      <c r="O35" s="22">
        <f t="shared" si="13"/>
        <v>0.4706136556292846</v>
      </c>
      <c r="P35">
        <v>16</v>
      </c>
      <c r="Q35">
        <v>0.000481</v>
      </c>
      <c r="S35" s="15">
        <f t="shared" si="14"/>
        <v>926035.446292155</v>
      </c>
      <c r="T35" s="15">
        <f t="shared" si="15"/>
        <v>638589.9195606555</v>
      </c>
    </row>
    <row r="36" spans="1:20" ht="12.75">
      <c r="A36">
        <v>17</v>
      </c>
      <c r="B36">
        <v>0.000935</v>
      </c>
      <c r="C36">
        <f t="shared" si="3"/>
        <v>0.000935</v>
      </c>
      <c r="D36">
        <v>0.000935</v>
      </c>
      <c r="E36" s="16">
        <f t="shared" si="8"/>
        <v>82</v>
      </c>
      <c r="F36" s="17">
        <f t="shared" si="9"/>
        <v>6471.087933075359</v>
      </c>
      <c r="G36" s="18">
        <f t="shared" si="4"/>
        <v>1</v>
      </c>
      <c r="H36" s="15">
        <f t="shared" si="2"/>
        <v>77653055.1969043</v>
      </c>
      <c r="I36" s="8">
        <f t="shared" si="5"/>
        <v>539703908.9978657</v>
      </c>
      <c r="J36" s="9">
        <f t="shared" si="6"/>
        <v>12683041.861449884</v>
      </c>
      <c r="K36" s="8">
        <f t="shared" si="7"/>
        <v>552386950.8593155</v>
      </c>
      <c r="L36" s="19">
        <f t="shared" si="10"/>
        <v>1</v>
      </c>
      <c r="M36" s="20">
        <f t="shared" si="11"/>
        <v>0.6471087933075359</v>
      </c>
      <c r="N36" s="21">
        <f t="shared" si="12"/>
        <v>0.6737621361877619</v>
      </c>
      <c r="O36" s="22">
        <f t="shared" si="13"/>
        <v>0.4359974029247703</v>
      </c>
      <c r="P36">
        <v>17</v>
      </c>
      <c r="Q36">
        <v>0.000495</v>
      </c>
      <c r="S36" s="15">
        <f t="shared" si="14"/>
        <v>828580.4262889733</v>
      </c>
      <c r="T36" s="15">
        <f t="shared" si="15"/>
        <v>558266.1180198251</v>
      </c>
    </row>
    <row r="37" spans="1:20" ht="12.75">
      <c r="A37">
        <v>18</v>
      </c>
      <c r="B37">
        <v>0.001061</v>
      </c>
      <c r="C37">
        <f t="shared" si="3"/>
        <v>0.001061</v>
      </c>
      <c r="D37">
        <v>0.001061</v>
      </c>
      <c r="E37" s="16">
        <f t="shared" si="8"/>
        <v>83</v>
      </c>
      <c r="F37" s="17">
        <f t="shared" si="9"/>
        <v>6101.727857074378</v>
      </c>
      <c r="G37" s="18">
        <f t="shared" si="4"/>
        <v>1</v>
      </c>
      <c r="H37" s="15">
        <f t="shared" si="2"/>
        <v>73220734.28489254</v>
      </c>
      <c r="I37" s="8">
        <f t="shared" si="5"/>
        <v>479166216.57442296</v>
      </c>
      <c r="J37" s="9">
        <f t="shared" si="6"/>
        <v>11260406.089498976</v>
      </c>
      <c r="K37" s="8">
        <f t="shared" si="7"/>
        <v>490426622.66392195</v>
      </c>
      <c r="L37" s="19">
        <f t="shared" si="10"/>
        <v>1</v>
      </c>
      <c r="M37" s="20">
        <f t="shared" si="11"/>
        <v>0.6101727857074378</v>
      </c>
      <c r="N37" s="21">
        <f t="shared" si="12"/>
        <v>0.658292267892293</v>
      </c>
      <c r="O37" s="22">
        <f t="shared" si="13"/>
        <v>0.4016720269095074</v>
      </c>
      <c r="P37">
        <v>18</v>
      </c>
      <c r="Q37">
        <v>0.00051</v>
      </c>
      <c r="S37" s="15">
        <f t="shared" si="14"/>
        <v>735639.933995883</v>
      </c>
      <c r="T37" s="15">
        <f t="shared" si="15"/>
        <v>484266.08050228655</v>
      </c>
    </row>
    <row r="38" spans="1:20" ht="12.75">
      <c r="A38">
        <v>19</v>
      </c>
      <c r="B38">
        <v>0.001162</v>
      </c>
      <c r="C38">
        <f t="shared" si="3"/>
        <v>0.001162</v>
      </c>
      <c r="D38">
        <v>0.001162</v>
      </c>
      <c r="E38" s="16">
        <f t="shared" si="8"/>
        <v>84</v>
      </c>
      <c r="F38" s="17">
        <f t="shared" si="9"/>
        <v>5717.239721012262</v>
      </c>
      <c r="G38" s="18">
        <f t="shared" si="4"/>
        <v>1</v>
      </c>
      <c r="H38" s="15">
        <f t="shared" si="2"/>
        <v>68606876.65214714</v>
      </c>
      <c r="I38" s="8">
        <f t="shared" si="5"/>
        <v>421819746.0117748</v>
      </c>
      <c r="J38" s="9">
        <f t="shared" si="6"/>
        <v>9912764.03127674</v>
      </c>
      <c r="K38" s="8">
        <f t="shared" si="7"/>
        <v>431732510.04305154</v>
      </c>
      <c r="L38" s="19">
        <f t="shared" si="10"/>
        <v>1</v>
      </c>
      <c r="M38" s="20">
        <f t="shared" si="11"/>
        <v>0.5717239721012262</v>
      </c>
      <c r="N38" s="21">
        <f t="shared" si="12"/>
        <v>0.6431775944233443</v>
      </c>
      <c r="O38" s="22">
        <f t="shared" si="13"/>
        <v>0.3677200490502259</v>
      </c>
      <c r="P38">
        <v>19</v>
      </c>
      <c r="Q38">
        <v>0.000528</v>
      </c>
      <c r="S38" s="15">
        <f t="shared" si="14"/>
        <v>647598.7650645773</v>
      </c>
      <c r="T38" s="15">
        <f t="shared" si="15"/>
        <v>416521.01586576336</v>
      </c>
    </row>
    <row r="39" spans="1:20" ht="12.75">
      <c r="A39">
        <v>20</v>
      </c>
      <c r="B39">
        <v>0.001264</v>
      </c>
      <c r="C39">
        <f t="shared" si="3"/>
        <v>0.001264</v>
      </c>
      <c r="D39">
        <v>0.001264</v>
      </c>
      <c r="E39" s="16">
        <f t="shared" si="8"/>
        <v>85</v>
      </c>
      <c r="F39" s="17">
        <f t="shared" si="9"/>
        <v>5319.215017782441</v>
      </c>
      <c r="G39" s="18">
        <f t="shared" si="4"/>
        <v>1</v>
      </c>
      <c r="H39" s="15">
        <f t="shared" si="2"/>
        <v>63830580.213389285</v>
      </c>
      <c r="I39" s="8">
        <f t="shared" si="5"/>
        <v>367901929.82966226</v>
      </c>
      <c r="J39" s="9">
        <f t="shared" si="6"/>
        <v>8645695.350997092</v>
      </c>
      <c r="K39" s="8">
        <f t="shared" si="7"/>
        <v>376547625.18065935</v>
      </c>
      <c r="L39" s="19">
        <f t="shared" si="10"/>
        <v>1</v>
      </c>
      <c r="M39" s="20">
        <f t="shared" si="11"/>
        <v>0.531921501778244</v>
      </c>
      <c r="N39" s="21">
        <f t="shared" si="12"/>
        <v>0.6284099603550017</v>
      </c>
      <c r="O39" s="22">
        <f t="shared" si="13"/>
        <v>0.3342647698444393</v>
      </c>
      <c r="P39">
        <v>20</v>
      </c>
      <c r="Q39">
        <v>0.000549</v>
      </c>
      <c r="S39" s="15">
        <f t="shared" si="14"/>
        <v>564821.437770989</v>
      </c>
      <c r="T39" s="15">
        <f t="shared" si="15"/>
        <v>354939.4173173223</v>
      </c>
    </row>
    <row r="40" spans="1:20" ht="12.75">
      <c r="A40">
        <v>21</v>
      </c>
      <c r="B40">
        <v>0.001361</v>
      </c>
      <c r="C40">
        <f t="shared" si="3"/>
        <v>0.001361</v>
      </c>
      <c r="D40">
        <v>0.001361</v>
      </c>
      <c r="E40" s="16">
        <f t="shared" si="8"/>
        <v>86</v>
      </c>
      <c r="F40" s="17">
        <f t="shared" si="9"/>
        <v>4899.71001185386</v>
      </c>
      <c r="G40" s="18">
        <f t="shared" si="4"/>
        <v>1</v>
      </c>
      <c r="H40" s="15">
        <f t="shared" si="2"/>
        <v>58796520.14224632</v>
      </c>
      <c r="I40" s="8">
        <f t="shared" si="5"/>
        <v>317751105.03841305</v>
      </c>
      <c r="J40" s="9">
        <f t="shared" si="6"/>
        <v>7467150.968402731</v>
      </c>
      <c r="K40" s="8">
        <f t="shared" si="7"/>
        <v>325218256.0068158</v>
      </c>
      <c r="L40" s="19">
        <f t="shared" si="10"/>
        <v>1</v>
      </c>
      <c r="M40" s="20">
        <f t="shared" si="11"/>
        <v>0.489971001185386</v>
      </c>
      <c r="N40" s="21">
        <f t="shared" si="12"/>
        <v>0.613981397513436</v>
      </c>
      <c r="O40" s="22">
        <f t="shared" si="13"/>
        <v>0.30083308004886067</v>
      </c>
      <c r="P40">
        <v>21</v>
      </c>
      <c r="Q40">
        <v>0.000573</v>
      </c>
      <c r="S40" s="15">
        <f t="shared" si="14"/>
        <v>487827.3840102237</v>
      </c>
      <c r="T40" s="15">
        <f t="shared" si="15"/>
        <v>299516.9389799207</v>
      </c>
    </row>
    <row r="41" spans="1:20" ht="12.75">
      <c r="A41">
        <v>22</v>
      </c>
      <c r="B41">
        <v>0.001422</v>
      </c>
      <c r="C41">
        <f t="shared" si="3"/>
        <v>0.001422</v>
      </c>
      <c r="D41">
        <v>0.001422</v>
      </c>
      <c r="E41" s="16">
        <f t="shared" si="8"/>
        <v>87</v>
      </c>
      <c r="F41" s="17">
        <f t="shared" si="9"/>
        <v>4473.104264980719</v>
      </c>
      <c r="G41" s="18">
        <f t="shared" si="4"/>
        <v>1</v>
      </c>
      <c r="H41" s="15">
        <f t="shared" si="2"/>
        <v>53677251.17976862</v>
      </c>
      <c r="I41" s="8">
        <f t="shared" si="5"/>
        <v>271541004.82704717</v>
      </c>
      <c r="J41" s="9">
        <f t="shared" si="6"/>
        <v>6381213.613435629</v>
      </c>
      <c r="K41" s="8">
        <f t="shared" si="7"/>
        <v>277922218.4404828</v>
      </c>
      <c r="L41" s="19">
        <f t="shared" si="10"/>
        <v>1</v>
      </c>
      <c r="M41" s="20">
        <f t="shared" si="11"/>
        <v>0.4473104264980719</v>
      </c>
      <c r="N41" s="21">
        <f t="shared" si="12"/>
        <v>0.5998841206775143</v>
      </c>
      <c r="O41" s="22">
        <f t="shared" si="13"/>
        <v>0.26833442186967976</v>
      </c>
      <c r="P41">
        <v>22</v>
      </c>
      <c r="Q41">
        <v>0.000599</v>
      </c>
      <c r="S41" s="15">
        <f t="shared" si="14"/>
        <v>416883.32766072423</v>
      </c>
      <c r="T41" s="15">
        <f t="shared" si="15"/>
        <v>250081.68843886963</v>
      </c>
    </row>
    <row r="42" spans="1:20" ht="12.75">
      <c r="A42">
        <v>23</v>
      </c>
      <c r="B42">
        <v>0.001438</v>
      </c>
      <c r="C42">
        <f t="shared" si="3"/>
        <v>0.001438</v>
      </c>
      <c r="D42">
        <v>0.001438</v>
      </c>
      <c r="E42" s="16">
        <f t="shared" si="8"/>
        <v>88</v>
      </c>
      <c r="F42" s="17">
        <f t="shared" si="9"/>
        <v>4043.6400072606875</v>
      </c>
      <c r="G42" s="18">
        <f t="shared" si="4"/>
        <v>1</v>
      </c>
      <c r="H42" s="15">
        <f t="shared" si="2"/>
        <v>48523680.08712825</v>
      </c>
      <c r="I42" s="8">
        <f t="shared" si="5"/>
        <v>229398538.35335454</v>
      </c>
      <c r="J42" s="9">
        <f t="shared" si="6"/>
        <v>5390865.651303849</v>
      </c>
      <c r="K42" s="8">
        <f t="shared" si="7"/>
        <v>234789404.0046584</v>
      </c>
      <c r="L42" s="19">
        <f t="shared" si="10"/>
        <v>1</v>
      </c>
      <c r="M42" s="20">
        <f t="shared" si="11"/>
        <v>0.40436400072606876</v>
      </c>
      <c r="N42" s="21">
        <f t="shared" si="12"/>
        <v>0.5861105233781282</v>
      </c>
      <c r="O42" s="22">
        <f t="shared" si="13"/>
        <v>0.23700199610082998</v>
      </c>
      <c r="P42">
        <v>23</v>
      </c>
      <c r="Q42">
        <v>0.000627</v>
      </c>
      <c r="S42" s="15">
        <f t="shared" si="14"/>
        <v>352184.1060069876</v>
      </c>
      <c r="T42" s="15">
        <f t="shared" si="15"/>
        <v>206418.8106972137</v>
      </c>
    </row>
    <row r="43" spans="1:20" ht="12.75">
      <c r="A43">
        <v>24</v>
      </c>
      <c r="B43">
        <v>0.00142</v>
      </c>
      <c r="C43">
        <f t="shared" si="3"/>
        <v>0.00142</v>
      </c>
      <c r="D43">
        <v>0.00142</v>
      </c>
      <c r="E43" s="16">
        <f t="shared" si="8"/>
        <v>89</v>
      </c>
      <c r="F43" s="17">
        <f t="shared" si="9"/>
        <v>3616.173632293769</v>
      </c>
      <c r="G43" s="18">
        <f t="shared" si="4"/>
        <v>1</v>
      </c>
      <c r="H43" s="15">
        <f t="shared" si="2"/>
        <v>43394083.587525226</v>
      </c>
      <c r="I43" s="8">
        <f t="shared" si="5"/>
        <v>191395320.41713318</v>
      </c>
      <c r="J43" s="9">
        <f t="shared" si="6"/>
        <v>4497790.029802645</v>
      </c>
      <c r="K43" s="8">
        <f t="shared" si="7"/>
        <v>195893110.44693583</v>
      </c>
      <c r="L43" s="19">
        <f t="shared" si="10"/>
        <v>1</v>
      </c>
      <c r="M43" s="20">
        <f t="shared" si="11"/>
        <v>0.36161736322937693</v>
      </c>
      <c r="N43" s="21">
        <f t="shared" si="12"/>
        <v>0.5726531737939698</v>
      </c>
      <c r="O43" s="22">
        <f t="shared" si="13"/>
        <v>0.2070813307523095</v>
      </c>
      <c r="P43">
        <v>24</v>
      </c>
      <c r="Q43">
        <v>0.000657</v>
      </c>
      <c r="S43" s="15">
        <f t="shared" si="14"/>
        <v>293839.66567040375</v>
      </c>
      <c r="T43" s="15">
        <f t="shared" si="15"/>
        <v>168268.2171327157</v>
      </c>
    </row>
    <row r="44" spans="1:20" ht="12.75">
      <c r="A44">
        <v>25</v>
      </c>
      <c r="B44">
        <v>0.001392</v>
      </c>
      <c r="C44">
        <f t="shared" si="3"/>
        <v>0.001392</v>
      </c>
      <c r="D44">
        <v>0.001392</v>
      </c>
      <c r="E44" s="16">
        <f t="shared" si="8"/>
        <v>90</v>
      </c>
      <c r="F44" s="17">
        <f t="shared" si="9"/>
        <v>3195.986356738976</v>
      </c>
      <c r="G44" s="18">
        <f t="shared" si="4"/>
        <v>1</v>
      </c>
      <c r="H44" s="15">
        <f t="shared" si="2"/>
        <v>38351836.28086771</v>
      </c>
      <c r="I44" s="8">
        <f t="shared" si="5"/>
        <v>157541274.16606814</v>
      </c>
      <c r="J44" s="9">
        <f t="shared" si="6"/>
        <v>3702219.9429026134</v>
      </c>
      <c r="K44" s="8">
        <f t="shared" si="7"/>
        <v>161243494.10897076</v>
      </c>
      <c r="L44" s="19">
        <f t="shared" si="10"/>
        <v>1</v>
      </c>
      <c r="M44" s="20">
        <f t="shared" si="11"/>
        <v>0.3195986356738976</v>
      </c>
      <c r="N44" s="21">
        <f t="shared" si="12"/>
        <v>0.5595048107415436</v>
      </c>
      <c r="O44" s="22">
        <f t="shared" si="13"/>
        <v>0.17881697416597964</v>
      </c>
      <c r="P44">
        <v>25</v>
      </c>
      <c r="Q44">
        <v>0.000686</v>
      </c>
      <c r="S44" s="15">
        <f t="shared" si="14"/>
        <v>241865.24116345614</v>
      </c>
      <c r="T44" s="15">
        <f t="shared" si="15"/>
        <v>135324.76598211733</v>
      </c>
    </row>
    <row r="45" spans="1:20" ht="12.75">
      <c r="A45">
        <v>26</v>
      </c>
      <c r="B45">
        <v>0.001368</v>
      </c>
      <c r="C45">
        <f t="shared" si="3"/>
        <v>0.001368</v>
      </c>
      <c r="D45">
        <v>0.001368</v>
      </c>
      <c r="E45" s="16">
        <f t="shared" si="8"/>
        <v>91</v>
      </c>
      <c r="F45" s="17">
        <f t="shared" si="9"/>
        <v>2781.3827073016405</v>
      </c>
      <c r="G45" s="18">
        <f t="shared" si="4"/>
        <v>1</v>
      </c>
      <c r="H45" s="15">
        <f t="shared" si="2"/>
        <v>33376592.487619687</v>
      </c>
      <c r="I45" s="8">
        <f t="shared" si="5"/>
        <v>127866901.62135108</v>
      </c>
      <c r="J45" s="9">
        <f t="shared" si="6"/>
        <v>3004872.18810176</v>
      </c>
      <c r="K45" s="8">
        <f t="shared" si="7"/>
        <v>130871773.80945283</v>
      </c>
      <c r="L45" s="19">
        <f t="shared" si="10"/>
        <v>1</v>
      </c>
      <c r="M45" s="20">
        <f t="shared" si="11"/>
        <v>0.27813827073016406</v>
      </c>
      <c r="N45" s="21">
        <f t="shared" si="12"/>
        <v>0.5466583397572482</v>
      </c>
      <c r="O45" s="22">
        <f t="shared" si="13"/>
        <v>0.1520466053003035</v>
      </c>
      <c r="P45">
        <v>26</v>
      </c>
      <c r="Q45">
        <v>0.000714</v>
      </c>
      <c r="S45" s="15">
        <f t="shared" si="14"/>
        <v>196307.66071417925</v>
      </c>
      <c r="T45" s="15">
        <f t="shared" si="15"/>
        <v>107313.21988764241</v>
      </c>
    </row>
    <row r="46" spans="1:20" ht="12.75">
      <c r="A46">
        <v>27</v>
      </c>
      <c r="B46">
        <v>0.001349</v>
      </c>
      <c r="C46">
        <f t="shared" si="3"/>
        <v>0.001349</v>
      </c>
      <c r="D46">
        <v>0.001349</v>
      </c>
      <c r="E46" s="16">
        <f t="shared" si="8"/>
        <v>92</v>
      </c>
      <c r="F46" s="17">
        <f t="shared" si="9"/>
        <v>2386.36561022501</v>
      </c>
      <c r="G46" s="18">
        <f t="shared" si="4"/>
        <v>1</v>
      </c>
      <c r="H46" s="15">
        <f t="shared" si="2"/>
        <v>28636387.32270012</v>
      </c>
      <c r="I46" s="8">
        <f t="shared" si="5"/>
        <v>102235386.48675272</v>
      </c>
      <c r="J46" s="9">
        <f t="shared" si="6"/>
        <v>2402531.5824386966</v>
      </c>
      <c r="K46" s="8">
        <f t="shared" si="7"/>
        <v>104637918.06919141</v>
      </c>
      <c r="L46" s="19">
        <f t="shared" si="10"/>
        <v>1</v>
      </c>
      <c r="M46" s="20">
        <f t="shared" si="11"/>
        <v>0.23863656102250103</v>
      </c>
      <c r="N46" s="21">
        <f t="shared" si="12"/>
        <v>0.5341068292694169</v>
      </c>
      <c r="O46" s="22">
        <f t="shared" si="13"/>
        <v>0.12745741695548574</v>
      </c>
      <c r="P46">
        <v>27</v>
      </c>
      <c r="Q46">
        <v>0.000738</v>
      </c>
      <c r="S46" s="15">
        <f t="shared" si="14"/>
        <v>156956.87710378712</v>
      </c>
      <c r="T46" s="15">
        <f t="shared" si="15"/>
        <v>83831.73996193327</v>
      </c>
    </row>
    <row r="47" spans="1:20" ht="12.75">
      <c r="A47">
        <v>28</v>
      </c>
      <c r="B47">
        <v>0.001341</v>
      </c>
      <c r="C47">
        <f t="shared" si="3"/>
        <v>0.001341</v>
      </c>
      <c r="D47">
        <v>0.001341</v>
      </c>
      <c r="E47" s="16">
        <f t="shared" si="8"/>
        <v>93</v>
      </c>
      <c r="F47" s="17">
        <f t="shared" si="9"/>
        <v>2016.1547676985163</v>
      </c>
      <c r="G47" s="18">
        <f t="shared" si="4"/>
        <v>1</v>
      </c>
      <c r="H47" s="15">
        <f t="shared" si="2"/>
        <v>24193857.212382194</v>
      </c>
      <c r="I47" s="8">
        <f t="shared" si="5"/>
        <v>80444060.85680921</v>
      </c>
      <c r="J47" s="9">
        <f t="shared" si="6"/>
        <v>1890435.4301350226</v>
      </c>
      <c r="K47" s="8">
        <f t="shared" si="7"/>
        <v>82334496.28694424</v>
      </c>
      <c r="L47" s="19">
        <f t="shared" si="10"/>
        <v>1</v>
      </c>
      <c r="M47" s="20">
        <f t="shared" si="11"/>
        <v>0.20161547676985164</v>
      </c>
      <c r="N47" s="21">
        <f t="shared" si="12"/>
        <v>0.521843506858248</v>
      </c>
      <c r="O47" s="22">
        <f t="shared" si="13"/>
        <v>0.10521172743447701</v>
      </c>
      <c r="P47">
        <v>28</v>
      </c>
      <c r="Q47">
        <v>0.000758</v>
      </c>
      <c r="S47" s="15">
        <f t="shared" si="14"/>
        <v>123501.74443041637</v>
      </c>
      <c r="T47" s="15">
        <f t="shared" si="15"/>
        <v>64448.583416679576</v>
      </c>
    </row>
    <row r="48" spans="1:20" ht="12.75">
      <c r="A48">
        <v>29</v>
      </c>
      <c r="B48">
        <v>0.001344</v>
      </c>
      <c r="C48">
        <f t="shared" si="3"/>
        <v>0.001344</v>
      </c>
      <c r="D48">
        <v>0.001344</v>
      </c>
      <c r="E48" s="16">
        <f t="shared" si="8"/>
        <v>94</v>
      </c>
      <c r="F48" s="17">
        <f t="shared" si="9"/>
        <v>1675.3069400984928</v>
      </c>
      <c r="G48" s="18">
        <f t="shared" si="4"/>
        <v>1</v>
      </c>
      <c r="H48" s="15">
        <f t="shared" si="2"/>
        <v>20103683.281181913</v>
      </c>
      <c r="I48" s="8">
        <f t="shared" si="5"/>
        <v>62230813.005762324</v>
      </c>
      <c r="J48" s="9">
        <f t="shared" si="6"/>
        <v>1462424.1056354193</v>
      </c>
      <c r="K48" s="8">
        <f t="shared" si="7"/>
        <v>63693237.11139774</v>
      </c>
      <c r="L48" s="19">
        <f t="shared" si="10"/>
        <v>1</v>
      </c>
      <c r="M48" s="20">
        <f t="shared" si="11"/>
        <v>0.1675306940098493</v>
      </c>
      <c r="N48" s="21">
        <f t="shared" si="12"/>
        <v>0.5098617556016101</v>
      </c>
      <c r="O48" s="22">
        <f t="shared" si="13"/>
        <v>0.08541749376501791</v>
      </c>
      <c r="P48">
        <v>29</v>
      </c>
      <c r="Q48">
        <v>0.000774</v>
      </c>
      <c r="S48" s="15">
        <f t="shared" si="14"/>
        <v>95539.85566709662</v>
      </c>
      <c r="T48" s="15">
        <f t="shared" si="15"/>
        <v>48712.11854035032</v>
      </c>
    </row>
    <row r="49" spans="1:20" ht="12.75">
      <c r="A49">
        <v>30</v>
      </c>
      <c r="B49">
        <v>0.001352</v>
      </c>
      <c r="C49">
        <f t="shared" si="3"/>
        <v>0.001352</v>
      </c>
      <c r="D49">
        <v>0.001352</v>
      </c>
      <c r="E49" s="16">
        <f t="shared" si="8"/>
        <v>95</v>
      </c>
      <c r="F49" s="17">
        <f t="shared" si="9"/>
        <v>1367.4319671889482</v>
      </c>
      <c r="G49" s="18">
        <f t="shared" si="4"/>
        <v>1</v>
      </c>
      <c r="H49" s="15">
        <f t="shared" si="2"/>
        <v>16409183.606267378</v>
      </c>
      <c r="I49" s="8">
        <f t="shared" si="5"/>
        <v>47284053.505130365</v>
      </c>
      <c r="J49" s="9">
        <f t="shared" si="6"/>
        <v>1111175.2573705672</v>
      </c>
      <c r="K49" s="8">
        <f t="shared" si="7"/>
        <v>48395228.762500934</v>
      </c>
      <c r="L49" s="19">
        <f t="shared" si="10"/>
        <v>1</v>
      </c>
      <c r="M49" s="20">
        <f t="shared" si="11"/>
        <v>0.13674319671889484</v>
      </c>
      <c r="N49" s="21">
        <f t="shared" si="12"/>
        <v>0.4981551105047484</v>
      </c>
      <c r="O49" s="22">
        <f t="shared" si="13"/>
        <v>0.06811932227227362</v>
      </c>
      <c r="P49">
        <v>30</v>
      </c>
      <c r="Q49">
        <v>0.000784</v>
      </c>
      <c r="S49" s="15">
        <f t="shared" si="14"/>
        <v>72592.84314375141</v>
      </c>
      <c r="T49" s="15">
        <f t="shared" si="15"/>
        <v>36162.49579812935</v>
      </c>
    </row>
    <row r="50" spans="1:20" ht="12.75">
      <c r="A50">
        <v>31</v>
      </c>
      <c r="B50">
        <v>0.001367</v>
      </c>
      <c r="C50">
        <f t="shared" si="3"/>
        <v>0.001367</v>
      </c>
      <c r="D50">
        <v>0.001367</v>
      </c>
      <c r="E50" s="16">
        <f t="shared" si="8"/>
        <v>96</v>
      </c>
      <c r="F50" s="17">
        <f t="shared" si="9"/>
        <v>1092.1780612463413</v>
      </c>
      <c r="G50" s="18">
        <f t="shared" si="4"/>
        <v>1</v>
      </c>
      <c r="H50" s="15">
        <f t="shared" si="2"/>
        <v>13106136.734956095</v>
      </c>
      <c r="I50" s="8">
        <f t="shared" si="5"/>
        <v>35289092.02754484</v>
      </c>
      <c r="J50" s="9">
        <f t="shared" si="6"/>
        <v>829293.6626473065</v>
      </c>
      <c r="K50" s="8">
        <f t="shared" si="7"/>
        <v>36118385.69019215</v>
      </c>
      <c r="L50" s="19">
        <f t="shared" si="10"/>
        <v>1</v>
      </c>
      <c r="M50" s="20">
        <f t="shared" si="11"/>
        <v>0.10921780612463414</v>
      </c>
      <c r="N50" s="21">
        <f t="shared" si="12"/>
        <v>0.48671725501196716</v>
      </c>
      <c r="O50" s="22">
        <f t="shared" si="13"/>
        <v>0.05315819079541114</v>
      </c>
      <c r="P50">
        <v>31</v>
      </c>
      <c r="Q50">
        <v>0.000789</v>
      </c>
      <c r="S50" s="15">
        <f t="shared" si="14"/>
        <v>54177.57853528822</v>
      </c>
      <c r="T50" s="15">
        <f t="shared" si="15"/>
        <v>26369.162307890758</v>
      </c>
    </row>
    <row r="51" spans="1:20" ht="12.75">
      <c r="A51">
        <v>32</v>
      </c>
      <c r="B51">
        <v>0.001404</v>
      </c>
      <c r="C51">
        <f t="shared" si="3"/>
        <v>0.001404</v>
      </c>
      <c r="D51">
        <v>0.001404</v>
      </c>
      <c r="E51" s="16">
        <f t="shared" si="8"/>
        <v>97</v>
      </c>
      <c r="F51" s="17">
        <f t="shared" si="9"/>
        <v>856.4528735483651</v>
      </c>
      <c r="G51" s="18">
        <f t="shared" si="4"/>
        <v>1</v>
      </c>
      <c r="H51" s="15">
        <f t="shared" si="2"/>
        <v>10277434.48258038</v>
      </c>
      <c r="I51" s="8">
        <f t="shared" si="5"/>
        <v>25840951.20761177</v>
      </c>
      <c r="J51" s="9">
        <f t="shared" si="6"/>
        <v>607262.3533788786</v>
      </c>
      <c r="K51" s="8">
        <f t="shared" si="7"/>
        <v>26448213.560990646</v>
      </c>
      <c r="L51" s="19">
        <f t="shared" si="10"/>
        <v>1</v>
      </c>
      <c r="M51" s="20">
        <f t="shared" si="11"/>
        <v>0.08564528735483652</v>
      </c>
      <c r="N51" s="21">
        <f t="shared" si="12"/>
        <v>0.47554201759840464</v>
      </c>
      <c r="O51" s="22">
        <f t="shared" si="13"/>
        <v>0.040727932746514095</v>
      </c>
      <c r="P51">
        <v>32</v>
      </c>
      <c r="Q51">
        <v>0.000789</v>
      </c>
      <c r="S51" s="15">
        <f t="shared" si="14"/>
        <v>39672.32034148597</v>
      </c>
      <c r="T51" s="15">
        <f t="shared" si="15"/>
        <v>18865.855258000465</v>
      </c>
    </row>
    <row r="52" spans="1:20" ht="12.75">
      <c r="A52">
        <v>33</v>
      </c>
      <c r="B52">
        <v>0.001467</v>
      </c>
      <c r="C52">
        <f t="shared" si="3"/>
        <v>0.001467</v>
      </c>
      <c r="D52">
        <v>0.001467</v>
      </c>
      <c r="E52" s="16">
        <f t="shared" si="8"/>
        <v>98</v>
      </c>
      <c r="F52" s="17">
        <f t="shared" si="9"/>
        <v>659.6240409946699</v>
      </c>
      <c r="G52" s="18">
        <f t="shared" si="4"/>
        <v>1</v>
      </c>
      <c r="H52" s="15">
        <f t="shared" si="2"/>
        <v>7915488.491936039</v>
      </c>
      <c r="I52" s="8">
        <f t="shared" si="5"/>
        <v>18532725.069054607</v>
      </c>
      <c r="J52" s="9">
        <f t="shared" si="6"/>
        <v>435519.0391227847</v>
      </c>
      <c r="K52" s="8">
        <f t="shared" si="7"/>
        <v>18968244.108177394</v>
      </c>
      <c r="L52" s="19">
        <f t="shared" si="10"/>
        <v>1</v>
      </c>
      <c r="M52" s="20">
        <f t="shared" si="11"/>
        <v>0.065962404099467</v>
      </c>
      <c r="N52" s="21">
        <f t="shared" si="12"/>
        <v>0.46462336844006313</v>
      </c>
      <c r="O52" s="22">
        <f t="shared" si="13"/>
        <v>0.03064767438309899</v>
      </c>
      <c r="P52">
        <v>33</v>
      </c>
      <c r="Q52">
        <v>0.00079</v>
      </c>
      <c r="S52" s="15">
        <f t="shared" si="14"/>
        <v>28452.36616226609</v>
      </c>
      <c r="T52" s="15">
        <f t="shared" si="15"/>
        <v>13219.634206402143</v>
      </c>
    </row>
    <row r="53" spans="1:20" ht="12.75">
      <c r="A53">
        <v>34</v>
      </c>
      <c r="B53">
        <v>0.001555</v>
      </c>
      <c r="C53">
        <f t="shared" si="3"/>
        <v>0.001555</v>
      </c>
      <c r="D53">
        <v>0.001555</v>
      </c>
      <c r="E53" s="16">
        <f t="shared" si="8"/>
        <v>99</v>
      </c>
      <c r="F53" s="17">
        <f t="shared" si="9"/>
        <v>499.32750512613234</v>
      </c>
      <c r="G53" s="18">
        <f t="shared" si="4"/>
        <v>1</v>
      </c>
      <c r="H53" s="15">
        <f t="shared" si="2"/>
        <v>5991930.061513588</v>
      </c>
      <c r="I53" s="8">
        <f t="shared" si="5"/>
        <v>12976314.046663806</v>
      </c>
      <c r="J53" s="9">
        <f t="shared" si="6"/>
        <v>304943.38009660045</v>
      </c>
      <c r="K53" s="8">
        <f t="shared" si="7"/>
        <v>13281257.426760407</v>
      </c>
      <c r="L53" s="19">
        <f t="shared" si="10"/>
        <v>1</v>
      </c>
      <c r="M53" s="20">
        <f t="shared" si="11"/>
        <v>0.04993275051261324</v>
      </c>
      <c r="N53" s="21">
        <f t="shared" si="12"/>
        <v>0.45395541616029617</v>
      </c>
      <c r="O53" s="22">
        <f t="shared" si="13"/>
        <v>0.022667242538981586</v>
      </c>
      <c r="P53">
        <v>34</v>
      </c>
      <c r="Q53">
        <v>0.000791</v>
      </c>
      <c r="S53" s="15">
        <f t="shared" si="14"/>
        <v>19921.88614014061</v>
      </c>
      <c r="T53" s="15">
        <f t="shared" si="15"/>
        <v>9043.648113445566</v>
      </c>
    </row>
    <row r="54" spans="1:20" ht="12.75">
      <c r="A54">
        <v>35</v>
      </c>
      <c r="B54">
        <v>0.001662</v>
      </c>
      <c r="C54">
        <f t="shared" si="3"/>
        <v>0.001662</v>
      </c>
      <c r="D54">
        <v>0.001662</v>
      </c>
      <c r="E54" s="16">
        <f t="shared" si="8"/>
        <v>100</v>
      </c>
      <c r="F54" s="17">
        <f t="shared" si="9"/>
        <v>371.917727443105</v>
      </c>
      <c r="G54" s="18">
        <f t="shared" si="4"/>
        <v>1</v>
      </c>
      <c r="H54" s="15">
        <f t="shared" si="2"/>
        <v>4463012.72931726</v>
      </c>
      <c r="I54" s="8">
        <f t="shared" si="5"/>
        <v>8818244.697443146</v>
      </c>
      <c r="J54" s="9">
        <f t="shared" si="6"/>
        <v>207228.7503899146</v>
      </c>
      <c r="K54" s="8">
        <f t="shared" si="7"/>
        <v>9025473.447833061</v>
      </c>
      <c r="L54" s="19">
        <f t="shared" si="10"/>
        <v>1</v>
      </c>
      <c r="M54" s="20">
        <f t="shared" si="11"/>
        <v>0.03719177274431051</v>
      </c>
      <c r="N54" s="21">
        <f t="shared" si="12"/>
        <v>0.4435324046509977</v>
      </c>
      <c r="O54" s="22">
        <f t="shared" si="13"/>
        <v>0.016495756398517476</v>
      </c>
      <c r="P54">
        <v>35</v>
      </c>
      <c r="Q54">
        <v>0.000792</v>
      </c>
      <c r="S54" s="15">
        <f t="shared" si="14"/>
        <v>13538.210171749592</v>
      </c>
      <c r="T54" s="15">
        <f t="shared" si="15"/>
        <v>6004.634912146693</v>
      </c>
    </row>
    <row r="55" spans="1:20" ht="12.75">
      <c r="A55">
        <v>36</v>
      </c>
      <c r="B55">
        <v>0.001782</v>
      </c>
      <c r="C55">
        <f t="shared" si="3"/>
        <v>0.001782</v>
      </c>
      <c r="D55">
        <v>0.001782</v>
      </c>
      <c r="E55" s="16">
        <f t="shared" si="8"/>
        <v>101</v>
      </c>
      <c r="F55" s="17">
        <f t="shared" si="9"/>
        <v>264.8253360307986</v>
      </c>
      <c r="G55" s="18">
        <f t="shared" si="4"/>
        <v>1</v>
      </c>
      <c r="H55" s="15">
        <f t="shared" si="2"/>
        <v>3177904.0323695834</v>
      </c>
      <c r="I55" s="8">
        <f t="shared" si="5"/>
        <v>5847569.415463477</v>
      </c>
      <c r="J55" s="9">
        <f t="shared" si="6"/>
        <v>137417.88126339216</v>
      </c>
      <c r="K55" s="8">
        <f t="shared" si="7"/>
        <v>5984987.296726869</v>
      </c>
      <c r="L55" s="19">
        <f t="shared" si="10"/>
        <v>1</v>
      </c>
      <c r="M55" s="20">
        <f t="shared" si="11"/>
        <v>0.026482533603079866</v>
      </c>
      <c r="N55" s="21">
        <f t="shared" si="12"/>
        <v>0.4333487099667784</v>
      </c>
      <c r="O55" s="22">
        <f t="shared" si="13"/>
        <v>0.011476171773546519</v>
      </c>
      <c r="P55">
        <v>36</v>
      </c>
      <c r="Q55">
        <v>0.000794</v>
      </c>
      <c r="S55" s="15">
        <f t="shared" si="14"/>
        <v>8977.480945090305</v>
      </c>
      <c r="T55" s="15">
        <f t="shared" si="15"/>
        <v>3890.379786306218</v>
      </c>
    </row>
    <row r="56" spans="1:20" ht="12.75">
      <c r="A56">
        <v>37</v>
      </c>
      <c r="B56">
        <v>0.001918</v>
      </c>
      <c r="C56">
        <f t="shared" si="3"/>
        <v>0.001918</v>
      </c>
      <c r="D56">
        <v>0.001918</v>
      </c>
      <c r="E56" s="16">
        <f t="shared" si="8"/>
        <v>102</v>
      </c>
      <c r="F56" s="17">
        <f t="shared" si="9"/>
        <v>184.75704330934823</v>
      </c>
      <c r="G56" s="18">
        <f t="shared" si="4"/>
        <v>1</v>
      </c>
      <c r="H56" s="15">
        <f t="shared" si="2"/>
        <v>2217084.519712179</v>
      </c>
      <c r="I56" s="8">
        <f t="shared" si="5"/>
        <v>3767902.7770146905</v>
      </c>
      <c r="J56" s="9">
        <f t="shared" si="6"/>
        <v>88545.71525984551</v>
      </c>
      <c r="K56" s="8">
        <f t="shared" si="7"/>
        <v>3856448.492274536</v>
      </c>
      <c r="L56" s="19">
        <f t="shared" si="10"/>
        <v>1</v>
      </c>
      <c r="M56" s="20">
        <f t="shared" si="11"/>
        <v>0.018475704330934827</v>
      </c>
      <c r="N56" s="21">
        <f t="shared" si="12"/>
        <v>0.4233988372904527</v>
      </c>
      <c r="O56" s="22">
        <f t="shared" si="13"/>
        <v>0.007822591731839986</v>
      </c>
      <c r="P56">
        <v>37</v>
      </c>
      <c r="Q56">
        <v>0.000823</v>
      </c>
      <c r="S56" s="15">
        <f t="shared" si="14"/>
        <v>5784.672738411804</v>
      </c>
      <c r="T56" s="15">
        <f t="shared" si="15"/>
        <v>2449.2237115493367</v>
      </c>
    </row>
    <row r="57" spans="1:20" ht="12.75">
      <c r="A57">
        <v>38</v>
      </c>
      <c r="B57">
        <v>0.002068</v>
      </c>
      <c r="C57">
        <f t="shared" si="3"/>
        <v>0.002068</v>
      </c>
      <c r="D57">
        <v>0.002068</v>
      </c>
      <c r="E57" s="16">
        <f t="shared" si="8"/>
        <v>103</v>
      </c>
      <c r="F57" s="17">
        <f t="shared" si="9"/>
        <v>126.1039151780903</v>
      </c>
      <c r="G57" s="18">
        <f t="shared" si="4"/>
        <v>1</v>
      </c>
      <c r="H57" s="15">
        <f t="shared" si="2"/>
        <v>1513246.9821370835</v>
      </c>
      <c r="I57" s="8">
        <f t="shared" si="5"/>
        <v>2343201.5101374523</v>
      </c>
      <c r="J57" s="9">
        <f t="shared" si="6"/>
        <v>55065.235488230304</v>
      </c>
      <c r="K57" s="8">
        <f t="shared" si="7"/>
        <v>2398266.7456256826</v>
      </c>
      <c r="L57" s="19">
        <f t="shared" si="10"/>
        <v>1</v>
      </c>
      <c r="M57" s="20">
        <f t="shared" si="11"/>
        <v>0.012610391517809034</v>
      </c>
      <c r="N57" s="21">
        <f t="shared" si="12"/>
        <v>0.41367741796819996</v>
      </c>
      <c r="O57" s="22">
        <f t="shared" si="13"/>
        <v>0.005216634202655331</v>
      </c>
      <c r="P57">
        <v>38</v>
      </c>
      <c r="Q57">
        <v>0.000872</v>
      </c>
      <c r="S57" s="15">
        <f t="shared" si="14"/>
        <v>3597.4001184385243</v>
      </c>
      <c r="T57" s="15">
        <f t="shared" si="15"/>
        <v>1488.1631923941454</v>
      </c>
    </row>
    <row r="58" spans="1:20" ht="12.75">
      <c r="A58">
        <v>39</v>
      </c>
      <c r="B58">
        <v>0.002235</v>
      </c>
      <c r="C58">
        <f t="shared" si="3"/>
        <v>0.002235</v>
      </c>
      <c r="D58">
        <v>0.002235</v>
      </c>
      <c r="E58" s="16">
        <f t="shared" si="8"/>
        <v>104</v>
      </c>
      <c r="F58" s="17">
        <f t="shared" si="9"/>
        <v>84.06926015447826</v>
      </c>
      <c r="G58" s="18">
        <f t="shared" si="4"/>
        <v>1</v>
      </c>
      <c r="H58" s="15">
        <f t="shared" si="2"/>
        <v>1008831.1218537391</v>
      </c>
      <c r="I58" s="8">
        <f t="shared" si="5"/>
        <v>1389435.6237719436</v>
      </c>
      <c r="J58" s="9">
        <f t="shared" si="6"/>
        <v>32651.737158640783</v>
      </c>
      <c r="K58" s="8">
        <f t="shared" si="7"/>
        <v>1422087.3609305844</v>
      </c>
      <c r="L58" s="19">
        <f t="shared" si="10"/>
        <v>1</v>
      </c>
      <c r="M58" s="20">
        <f t="shared" si="11"/>
        <v>0.008406926015447827</v>
      </c>
      <c r="N58" s="21">
        <f t="shared" si="12"/>
        <v>0.40417920661279916</v>
      </c>
      <c r="O58" s="22">
        <f t="shared" si="13"/>
        <v>0.003397904686976204</v>
      </c>
      <c r="P58">
        <v>39</v>
      </c>
      <c r="Q58">
        <v>0.000945</v>
      </c>
      <c r="S58" s="15">
        <f t="shared" si="14"/>
        <v>2133.1310413958768</v>
      </c>
      <c r="T58" s="15">
        <f t="shared" si="15"/>
        <v>862.1672119125195</v>
      </c>
    </row>
    <row r="59" spans="1:20" ht="12.75">
      <c r="A59">
        <v>40</v>
      </c>
      <c r="B59">
        <v>0.00242</v>
      </c>
      <c r="C59">
        <f t="shared" si="3"/>
        <v>0.00242</v>
      </c>
      <c r="D59">
        <v>0.00242</v>
      </c>
      <c r="E59" s="16">
        <f t="shared" si="8"/>
        <v>105</v>
      </c>
      <c r="F59" s="17">
        <f t="shared" si="9"/>
        <v>54.644974751312205</v>
      </c>
      <c r="G59" s="18">
        <f t="shared" si="4"/>
        <v>1</v>
      </c>
      <c r="H59" s="15">
        <f t="shared" si="2"/>
        <v>655739.6970157465</v>
      </c>
      <c r="I59" s="8">
        <f t="shared" si="5"/>
        <v>766347.6639148379</v>
      </c>
      <c r="J59" s="9">
        <f t="shared" si="6"/>
        <v>18009.17010199875</v>
      </c>
      <c r="K59" s="8">
        <f t="shared" si="7"/>
        <v>784356.8340168366</v>
      </c>
      <c r="L59" s="19">
        <f t="shared" si="10"/>
        <v>1</v>
      </c>
      <c r="M59" s="20">
        <f t="shared" si="11"/>
        <v>0.005464497475131222</v>
      </c>
      <c r="N59" s="21">
        <f t="shared" si="12"/>
        <v>0.39489907827337484</v>
      </c>
      <c r="O59" s="22">
        <f t="shared" si="13"/>
        <v>0.002157925016156504</v>
      </c>
      <c r="P59">
        <v>40</v>
      </c>
      <c r="Q59">
        <v>0.001043</v>
      </c>
      <c r="S59" s="15">
        <f t="shared" si="14"/>
        <v>1176.5352510252549</v>
      </c>
      <c r="T59" s="15">
        <f t="shared" si="15"/>
        <v>464.61268618600684</v>
      </c>
    </row>
    <row r="60" spans="1:20" ht="12.75">
      <c r="A60">
        <v>41</v>
      </c>
      <c r="B60">
        <v>0.002629</v>
      </c>
      <c r="C60">
        <f t="shared" si="3"/>
        <v>0.002629</v>
      </c>
      <c r="D60">
        <v>0.002629</v>
      </c>
      <c r="E60" s="16">
        <f t="shared" si="8"/>
        <v>106</v>
      </c>
      <c r="F60" s="17">
        <f t="shared" si="9"/>
        <v>31.448244739462044</v>
      </c>
      <c r="G60" s="18">
        <f t="shared" si="4"/>
        <v>1</v>
      </c>
      <c r="H60" s="15">
        <f t="shared" si="2"/>
        <v>377378.93687354453</v>
      </c>
      <c r="I60" s="8">
        <f t="shared" si="5"/>
        <v>406977.89714329207</v>
      </c>
      <c r="J60" s="9">
        <f t="shared" si="6"/>
        <v>9563.980582867394</v>
      </c>
      <c r="K60" s="8">
        <f t="shared" si="7"/>
        <v>416541.87772615947</v>
      </c>
      <c r="L60" s="19">
        <f t="shared" si="10"/>
        <v>1</v>
      </c>
      <c r="M60" s="20">
        <f t="shared" si="11"/>
        <v>0.0031448244739462053</v>
      </c>
      <c r="N60" s="21">
        <f t="shared" si="12"/>
        <v>0.3858320256701268</v>
      </c>
      <c r="O60" s="22">
        <f t="shared" si="13"/>
        <v>0.0012133739971596552</v>
      </c>
      <c r="P60">
        <v>41</v>
      </c>
      <c r="Q60">
        <v>0.001168</v>
      </c>
      <c r="S60" s="15">
        <f t="shared" si="14"/>
        <v>624.8128165892392</v>
      </c>
      <c r="T60" s="15">
        <f t="shared" si="15"/>
        <v>241.07279468928357</v>
      </c>
    </row>
    <row r="61" spans="1:20" ht="12.75">
      <c r="A61">
        <v>42</v>
      </c>
      <c r="B61">
        <v>0.002863</v>
      </c>
      <c r="C61">
        <f t="shared" si="3"/>
        <v>0.002863</v>
      </c>
      <c r="D61">
        <v>0.002863</v>
      </c>
      <c r="E61" s="16">
        <f t="shared" si="8"/>
        <v>107</v>
      </c>
      <c r="F61" s="17">
        <f t="shared" si="9"/>
        <v>17.43101317915486</v>
      </c>
      <c r="G61" s="18">
        <f t="shared" si="4"/>
        <v>1</v>
      </c>
      <c r="H61" s="15">
        <f t="shared" si="2"/>
        <v>209172.15814985833</v>
      </c>
      <c r="I61" s="8">
        <f t="shared" si="5"/>
        <v>207369.71957630114</v>
      </c>
      <c r="J61" s="9">
        <f t="shared" si="6"/>
        <v>4873.1884100430925</v>
      </c>
      <c r="K61" s="8">
        <f t="shared" si="7"/>
        <v>212242.90798634425</v>
      </c>
      <c r="L61" s="19">
        <f t="shared" si="10"/>
        <v>1</v>
      </c>
      <c r="M61" s="20">
        <f t="shared" si="11"/>
        <v>0.0017431013179154866</v>
      </c>
      <c r="N61" s="21">
        <f t="shared" si="12"/>
        <v>0.3769731564925518</v>
      </c>
      <c r="O61" s="22">
        <f t="shared" si="13"/>
        <v>0.000657102405900928</v>
      </c>
      <c r="P61">
        <v>42</v>
      </c>
      <c r="Q61">
        <v>0.001322</v>
      </c>
      <c r="S61" s="15">
        <f t="shared" si="14"/>
        <v>318.3643619795164</v>
      </c>
      <c r="T61" s="15">
        <f t="shared" si="15"/>
        <v>120.01481845015564</v>
      </c>
    </row>
    <row r="62" spans="1:20" ht="12.75">
      <c r="A62">
        <v>43</v>
      </c>
      <c r="B62">
        <v>0.003127</v>
      </c>
      <c r="C62">
        <f t="shared" si="3"/>
        <v>0.003127</v>
      </c>
      <c r="D62">
        <v>0.003127</v>
      </c>
      <c r="E62" s="16">
        <f t="shared" si="8"/>
        <v>108</v>
      </c>
      <c r="F62" s="17">
        <f t="shared" si="9"/>
        <v>9.27312071917269</v>
      </c>
      <c r="G62" s="18">
        <f t="shared" si="4"/>
        <v>1</v>
      </c>
      <c r="H62" s="15">
        <f t="shared" si="2"/>
        <v>111277.44863007228</v>
      </c>
      <c r="I62" s="8">
        <f t="shared" si="5"/>
        <v>100965.45935627197</v>
      </c>
      <c r="J62" s="9">
        <f t="shared" si="6"/>
        <v>2372.6882948723987</v>
      </c>
      <c r="K62" s="8">
        <f t="shared" si="7"/>
        <v>103338.14765114436</v>
      </c>
      <c r="L62" s="19">
        <f t="shared" si="10"/>
        <v>1</v>
      </c>
      <c r="M62" s="20">
        <f t="shared" si="11"/>
        <v>0.0009273120719172694</v>
      </c>
      <c r="N62" s="21">
        <f t="shared" si="12"/>
        <v>0.36831769075969883</v>
      </c>
      <c r="O62" s="22">
        <f t="shared" si="13"/>
        <v>0.0003415454409421604</v>
      </c>
      <c r="P62">
        <v>43</v>
      </c>
      <c r="Q62">
        <v>0.001505</v>
      </c>
      <c r="S62" s="15">
        <f t="shared" si="14"/>
        <v>155.00722147671655</v>
      </c>
      <c r="T62" s="15">
        <f t="shared" si="15"/>
        <v>57.09190186538144</v>
      </c>
    </row>
    <row r="63" spans="1:20" ht="12.75">
      <c r="A63">
        <v>44</v>
      </c>
      <c r="B63">
        <v>0.003418</v>
      </c>
      <c r="C63">
        <f t="shared" si="3"/>
        <v>0.003418</v>
      </c>
      <c r="D63">
        <v>0.003418</v>
      </c>
      <c r="E63" s="16">
        <f t="shared" si="8"/>
        <v>109</v>
      </c>
      <c r="F63" s="17">
        <f t="shared" si="9"/>
        <v>4.7162058551301556</v>
      </c>
      <c r="G63" s="18">
        <f t="shared" si="4"/>
        <v>1</v>
      </c>
      <c r="H63" s="15">
        <f t="shared" si="2"/>
        <v>56594.470261561866</v>
      </c>
      <c r="I63" s="8">
        <f t="shared" si="5"/>
        <v>46743.677389582495</v>
      </c>
      <c r="J63" s="9">
        <f t="shared" si="6"/>
        <v>1098.4764186551922</v>
      </c>
      <c r="K63" s="8">
        <f t="shared" si="7"/>
        <v>47842.15380823769</v>
      </c>
      <c r="L63" s="19">
        <f t="shared" si="10"/>
        <v>1</v>
      </c>
      <c r="M63" s="20">
        <f t="shared" si="11"/>
        <v>0.0004716205855130157</v>
      </c>
      <c r="N63" s="21">
        <f t="shared" si="12"/>
        <v>0.3598609582410345</v>
      </c>
      <c r="O63" s="22">
        <f t="shared" si="13"/>
        <v>0.00016971783582891156</v>
      </c>
      <c r="P63">
        <v>44</v>
      </c>
      <c r="Q63">
        <v>0.001715</v>
      </c>
      <c r="S63" s="15">
        <f t="shared" si="14"/>
        <v>71.76323071235653</v>
      </c>
      <c r="T63" s="15">
        <f t="shared" si="15"/>
        <v>25.824784970621057</v>
      </c>
    </row>
    <row r="64" spans="1:20" ht="12.75">
      <c r="A64">
        <v>45</v>
      </c>
      <c r="B64">
        <v>0.003732</v>
      </c>
      <c r="C64">
        <f t="shared" si="3"/>
        <v>0.003732</v>
      </c>
      <c r="D64">
        <v>0.003732</v>
      </c>
      <c r="E64" s="16">
        <f t="shared" si="8"/>
        <v>110</v>
      </c>
      <c r="F64" s="17">
        <f t="shared" si="9"/>
        <v>2.282731416806067</v>
      </c>
      <c r="G64" s="18">
        <f t="shared" si="4"/>
        <v>1</v>
      </c>
      <c r="H64" s="15">
        <f t="shared" si="2"/>
        <v>27392.777001672806</v>
      </c>
      <c r="I64" s="8">
        <f t="shared" si="5"/>
        <v>20449.37680656488</v>
      </c>
      <c r="J64" s="9">
        <f t="shared" si="6"/>
        <v>480.56035495427625</v>
      </c>
      <c r="K64" s="8">
        <f t="shared" si="7"/>
        <v>20929.937161519156</v>
      </c>
      <c r="L64" s="19">
        <f t="shared" si="10"/>
        <v>1</v>
      </c>
      <c r="M64" s="20">
        <f t="shared" si="11"/>
        <v>0.00022827314168060678</v>
      </c>
      <c r="N64" s="21">
        <f t="shared" si="12"/>
        <v>0.3515983959365261</v>
      </c>
      <c r="O64" s="22">
        <f t="shared" si="13"/>
        <v>8.02604704502927E-05</v>
      </c>
      <c r="P64">
        <v>45</v>
      </c>
      <c r="Q64">
        <v>0.001948</v>
      </c>
      <c r="S64" s="15">
        <f t="shared" si="14"/>
        <v>31.394905742278734</v>
      </c>
      <c r="T64" s="15">
        <f t="shared" si="15"/>
        <v>11.038398499563634</v>
      </c>
    </row>
    <row r="65" spans="1:20" ht="12.75">
      <c r="A65">
        <v>46</v>
      </c>
      <c r="B65">
        <v>0.004067</v>
      </c>
      <c r="C65">
        <f t="shared" si="3"/>
        <v>0.004067</v>
      </c>
      <c r="D65">
        <v>0.004067</v>
      </c>
      <c r="E65" s="16">
        <f t="shared" si="8"/>
        <v>111</v>
      </c>
      <c r="F65" s="17">
        <f t="shared" si="9"/>
        <v>1.0459925585172225</v>
      </c>
      <c r="G65" s="18">
        <f t="shared" si="4"/>
        <v>1</v>
      </c>
      <c r="H65" s="15">
        <f t="shared" si="2"/>
        <v>12551.91070220667</v>
      </c>
      <c r="I65" s="8">
        <f t="shared" si="5"/>
        <v>8378.026459312487</v>
      </c>
      <c r="J65" s="9">
        <f t="shared" si="6"/>
        <v>196.88362179384407</v>
      </c>
      <c r="K65" s="8">
        <f t="shared" si="7"/>
        <v>8574.91008110633</v>
      </c>
      <c r="L65" s="19">
        <f t="shared" si="10"/>
        <v>1</v>
      </c>
      <c r="M65" s="20">
        <f t="shared" si="11"/>
        <v>0.00010459925585172229</v>
      </c>
      <c r="N65" s="21">
        <f t="shared" si="12"/>
        <v>0.34352554561458337</v>
      </c>
      <c r="O65" s="22">
        <f t="shared" si="13"/>
        <v>3.59325164373423E-05</v>
      </c>
      <c r="P65">
        <v>46</v>
      </c>
      <c r="Q65">
        <v>0.002198</v>
      </c>
      <c r="S65" s="15">
        <f t="shared" si="14"/>
        <v>12.862365121659497</v>
      </c>
      <c r="T65" s="15">
        <f t="shared" si="15"/>
        <v>4.4185509963120655</v>
      </c>
    </row>
    <row r="66" spans="1:20" ht="12.75">
      <c r="A66">
        <v>47</v>
      </c>
      <c r="B66">
        <v>0.004424</v>
      </c>
      <c r="C66">
        <f t="shared" si="3"/>
        <v>0.004424</v>
      </c>
      <c r="D66">
        <v>0.004424</v>
      </c>
      <c r="E66" s="16">
        <f t="shared" si="8"/>
        <v>112</v>
      </c>
      <c r="F66" s="17">
        <f t="shared" si="9"/>
        <v>0.45095894993522784</v>
      </c>
      <c r="G66" s="18">
        <f t="shared" si="4"/>
        <v>1</v>
      </c>
      <c r="H66" s="15">
        <f t="shared" si="2"/>
        <v>5411.507399222734</v>
      </c>
      <c r="I66" s="8">
        <f t="shared" si="5"/>
        <v>3163.4026818835964</v>
      </c>
      <c r="J66" s="9">
        <f t="shared" si="6"/>
        <v>74.33996302426476</v>
      </c>
      <c r="K66" s="8">
        <f t="shared" si="7"/>
        <v>3237.742644907861</v>
      </c>
      <c r="L66" s="19">
        <f t="shared" si="10"/>
        <v>1</v>
      </c>
      <c r="M66" s="20">
        <f t="shared" si="11"/>
        <v>4.50958949935228E-05</v>
      </c>
      <c r="N66" s="21">
        <f t="shared" si="12"/>
        <v>0.3356380514065299</v>
      </c>
      <c r="O66" s="22">
        <f t="shared" si="13"/>
        <v>1.5135898322059482E-05</v>
      </c>
      <c r="P66">
        <v>47</v>
      </c>
      <c r="Q66">
        <v>0.002463</v>
      </c>
      <c r="S66" s="15">
        <f t="shared" si="14"/>
        <v>4.856613967361792</v>
      </c>
      <c r="T66" s="15">
        <f t="shared" si="15"/>
        <v>1.6300644484390483</v>
      </c>
    </row>
    <row r="67" spans="1:20" ht="12.75">
      <c r="A67">
        <v>48</v>
      </c>
      <c r="B67">
        <v>0.004805</v>
      </c>
      <c r="C67">
        <f t="shared" si="3"/>
        <v>0.004805</v>
      </c>
      <c r="D67">
        <v>0.004805</v>
      </c>
      <c r="E67" s="16">
        <f t="shared" si="8"/>
        <v>113</v>
      </c>
      <c r="F67" s="17">
        <f t="shared" si="9"/>
        <v>0.1815953239806656</v>
      </c>
      <c r="G67" s="18">
        <f t="shared" si="4"/>
        <v>1</v>
      </c>
      <c r="H67" s="15">
        <f t="shared" si="2"/>
        <v>2179.1438877679875</v>
      </c>
      <c r="I67" s="8">
        <f t="shared" si="5"/>
        <v>1058.5987571398737</v>
      </c>
      <c r="J67" s="9">
        <f t="shared" si="6"/>
        <v>24.877070792787112</v>
      </c>
      <c r="K67" s="8">
        <f t="shared" si="7"/>
        <v>1083.4758279326609</v>
      </c>
      <c r="L67" s="19">
        <f t="shared" si="10"/>
        <v>1</v>
      </c>
      <c r="M67" s="20">
        <f t="shared" si="11"/>
        <v>1.815953239806657E-05</v>
      </c>
      <c r="N67" s="21">
        <f t="shared" si="12"/>
        <v>0.3279316574563067</v>
      </c>
      <c r="O67" s="22">
        <f t="shared" si="13"/>
        <v>5.95508555792947E-06</v>
      </c>
      <c r="P67">
        <v>48</v>
      </c>
      <c r="Q67">
        <v>0.00274</v>
      </c>
      <c r="S67" s="15">
        <f t="shared" si="14"/>
        <v>1.6252137418989914</v>
      </c>
      <c r="T67" s="15">
        <f t="shared" si="15"/>
        <v>0.5329590361017025</v>
      </c>
    </row>
    <row r="68" spans="1:20" ht="12.75">
      <c r="A68">
        <v>49</v>
      </c>
      <c r="B68">
        <v>0.005208</v>
      </c>
      <c r="C68">
        <f t="shared" si="3"/>
        <v>0.005208</v>
      </c>
      <c r="D68">
        <v>0.005208</v>
      </c>
      <c r="E68" s="16">
        <f t="shared" si="8"/>
        <v>114</v>
      </c>
      <c r="F68" s="17">
        <f t="shared" si="9"/>
        <v>0.06770257219353437</v>
      </c>
      <c r="G68" s="18">
        <f t="shared" si="4"/>
        <v>1</v>
      </c>
      <c r="H68" s="15">
        <f t="shared" si="2"/>
        <v>812.4308663224125</v>
      </c>
      <c r="I68" s="8">
        <f t="shared" si="5"/>
        <v>271.0449616102484</v>
      </c>
      <c r="J68" s="9">
        <f t="shared" si="6"/>
        <v>6.369556597840858</v>
      </c>
      <c r="K68" s="8">
        <f t="shared" si="7"/>
        <v>277.41451820808925</v>
      </c>
      <c r="L68" s="19">
        <f t="shared" si="10"/>
        <v>1</v>
      </c>
      <c r="M68" s="20">
        <f t="shared" si="11"/>
        <v>6.770257219353441E-06</v>
      </c>
      <c r="N68" s="21">
        <f t="shared" si="12"/>
        <v>0.3204022056241394</v>
      </c>
      <c r="O68" s="22">
        <f t="shared" si="13"/>
        <v>2.1692053457235954E-06</v>
      </c>
      <c r="P68">
        <v>49</v>
      </c>
      <c r="Q68">
        <v>0.003028</v>
      </c>
      <c r="S68" s="15">
        <f t="shared" si="14"/>
        <v>0.4161217773121339</v>
      </c>
      <c r="T68" s="15">
        <f t="shared" si="15"/>
        <v>0.13332633525904466</v>
      </c>
    </row>
    <row r="69" spans="1:20" ht="12.75">
      <c r="A69">
        <v>50</v>
      </c>
      <c r="B69">
        <v>0.0028285</v>
      </c>
      <c r="C69">
        <f>D69*0.5</f>
        <v>0.0028285</v>
      </c>
      <c r="D69">
        <v>0.005657</v>
      </c>
      <c r="E69" s="16">
        <f t="shared" si="8"/>
        <v>115</v>
      </c>
      <c r="F69" s="17">
        <f t="shared" si="9"/>
        <v>0.02311787679666095</v>
      </c>
      <c r="G69" s="18">
        <f t="shared" si="4"/>
        <v>1</v>
      </c>
      <c r="H69" s="15">
        <f t="shared" si="2"/>
        <v>277.4145215599314</v>
      </c>
      <c r="I69" s="8">
        <f t="shared" si="5"/>
        <v>-3.3518421673761623E-06</v>
      </c>
      <c r="J69" s="9">
        <f t="shared" si="6"/>
        <v>-7.876829093334007E-08</v>
      </c>
      <c r="K69" s="8">
        <f t="shared" si="7"/>
        <v>-3.4306104583095023E-06</v>
      </c>
      <c r="L69" s="19">
        <f t="shared" si="10"/>
        <v>1</v>
      </c>
      <c r="M69" s="20">
        <f t="shared" si="11"/>
        <v>2.311787679666096E-06</v>
      </c>
      <c r="N69" s="21">
        <f t="shared" si="12"/>
        <v>0.3130456332429305</v>
      </c>
      <c r="O69" s="22">
        <f t="shared" si="13"/>
        <v>7.23695038104278E-07</v>
      </c>
      <c r="P69">
        <v>50</v>
      </c>
      <c r="Q69">
        <v>0.00333</v>
      </c>
      <c r="S69" s="15">
        <f t="shared" si="14"/>
        <v>-5.145915687464254E-09</v>
      </c>
      <c r="T69" s="15">
        <f t="shared" si="15"/>
        <v>-1.6109064349969774E-09</v>
      </c>
    </row>
    <row r="70" spans="1:20" ht="12.75">
      <c r="A70">
        <v>51</v>
      </c>
      <c r="B70">
        <v>0.003067</v>
      </c>
      <c r="C70">
        <f aca="true" t="shared" si="16" ref="C70:C83">D70*0.5</f>
        <v>0.003067</v>
      </c>
      <c r="D70">
        <v>0.006134</v>
      </c>
      <c r="E70" s="16">
        <f t="shared" si="8"/>
      </c>
      <c r="F70" s="17">
        <f aca="true" t="shared" si="17" ref="F70:F133">IF(E70="","",(1-VLOOKUP(E70,$A$19:$B$134,2,FALSE))*F69)</f>
      </c>
      <c r="G70" s="18">
        <f t="shared" si="4"/>
      </c>
      <c r="I70" s="8">
        <f t="shared" si="5"/>
      </c>
      <c r="J70" s="9">
        <f t="shared" si="6"/>
      </c>
      <c r="K70" s="8">
        <f t="shared" si="7"/>
      </c>
      <c r="L70" s="19">
        <f t="shared" si="10"/>
      </c>
      <c r="M70" s="20">
        <f t="shared" si="11"/>
      </c>
      <c r="N70" s="21">
        <f t="shared" si="12"/>
      </c>
      <c r="O70" s="22">
        <f t="shared" si="13"/>
      </c>
      <c r="P70">
        <v>51</v>
      </c>
      <c r="Q70">
        <v>0.003647</v>
      </c>
      <c r="S70" s="15">
        <f t="shared" si="14"/>
        <v>0</v>
      </c>
      <c r="T70" s="15">
        <f t="shared" si="15"/>
        <v>0</v>
      </c>
    </row>
    <row r="71" spans="1:20" ht="12.75">
      <c r="A71">
        <v>52</v>
      </c>
      <c r="B71">
        <v>0.0032975</v>
      </c>
      <c r="C71">
        <f t="shared" si="16"/>
        <v>0.0032975</v>
      </c>
      <c r="D71">
        <v>0.006595</v>
      </c>
      <c r="E71" s="16">
        <f t="shared" si="8"/>
      </c>
      <c r="F71" s="17">
        <f t="shared" si="17"/>
      </c>
      <c r="G71" s="18">
        <f t="shared" si="4"/>
      </c>
      <c r="I71" s="8">
        <f t="shared" si="5"/>
      </c>
      <c r="J71" s="9">
        <f t="shared" si="6"/>
      </c>
      <c r="K71" s="8">
        <f t="shared" si="7"/>
      </c>
      <c r="L71" s="19">
        <f t="shared" si="10"/>
      </c>
      <c r="M71" s="20">
        <f t="shared" si="11"/>
      </c>
      <c r="N71" s="21">
        <f t="shared" si="12"/>
      </c>
      <c r="O71" s="22">
        <f t="shared" si="13"/>
      </c>
      <c r="P71">
        <v>52</v>
      </c>
      <c r="Q71">
        <v>0.00398</v>
      </c>
      <c r="S71" s="15">
        <f t="shared" si="14"/>
        <v>0</v>
      </c>
      <c r="T71" s="15">
        <f t="shared" si="15"/>
        <v>0</v>
      </c>
    </row>
    <row r="72" spans="1:20" ht="12.75">
      <c r="A72">
        <v>53</v>
      </c>
      <c r="B72">
        <v>0.0035135</v>
      </c>
      <c r="C72">
        <f t="shared" si="16"/>
        <v>0.0035135</v>
      </c>
      <c r="D72">
        <v>0.007027</v>
      </c>
      <c r="E72" s="16">
        <f t="shared" si="8"/>
      </c>
      <c r="F72" s="17">
        <f t="shared" si="17"/>
      </c>
      <c r="G72" s="18">
        <f t="shared" si="4"/>
      </c>
      <c r="I72" s="8">
        <f t="shared" si="5"/>
      </c>
      <c r="J72" s="9">
        <f t="shared" si="6"/>
      </c>
      <c r="K72" s="8">
        <f t="shared" si="7"/>
      </c>
      <c r="L72" s="19">
        <f t="shared" si="10"/>
      </c>
      <c r="M72" s="20">
        <f t="shared" si="11"/>
      </c>
      <c r="N72" s="21">
        <f t="shared" si="12"/>
      </c>
      <c r="O72" s="22">
        <f t="shared" si="13"/>
      </c>
      <c r="P72">
        <v>53</v>
      </c>
      <c r="Q72">
        <v>0.004331</v>
      </c>
      <c r="S72" s="15">
        <f t="shared" si="14"/>
        <v>0</v>
      </c>
      <c r="T72" s="15">
        <f t="shared" si="15"/>
        <v>0</v>
      </c>
    </row>
    <row r="73" spans="1:20" ht="12.75">
      <c r="A73">
        <v>54</v>
      </c>
      <c r="B73">
        <v>0.0037285</v>
      </c>
      <c r="C73">
        <f t="shared" si="16"/>
        <v>0.0037285</v>
      </c>
      <c r="D73">
        <v>0.007457</v>
      </c>
      <c r="E73" s="16">
        <f t="shared" si="8"/>
      </c>
      <c r="F73" s="17">
        <f t="shared" si="17"/>
      </c>
      <c r="G73" s="18">
        <f t="shared" si="4"/>
      </c>
      <c r="I73" s="8">
        <f t="shared" si="5"/>
      </c>
      <c r="J73" s="9">
        <f t="shared" si="6"/>
      </c>
      <c r="K73" s="8">
        <f t="shared" si="7"/>
      </c>
      <c r="L73" s="19">
        <f t="shared" si="10"/>
      </c>
      <c r="M73" s="20">
        <f t="shared" si="11"/>
      </c>
      <c r="N73" s="21">
        <f t="shared" si="12"/>
      </c>
      <c r="O73" s="22">
        <f t="shared" si="13"/>
      </c>
      <c r="P73">
        <v>54</v>
      </c>
      <c r="Q73">
        <v>0.004698</v>
      </c>
      <c r="S73" s="15">
        <f t="shared" si="14"/>
        <v>0</v>
      </c>
      <c r="T73" s="15">
        <f t="shared" si="15"/>
        <v>0</v>
      </c>
    </row>
    <row r="74" spans="1:20" ht="12.75">
      <c r="A74">
        <v>55</v>
      </c>
      <c r="B74">
        <v>0.0039605</v>
      </c>
      <c r="C74">
        <f t="shared" si="16"/>
        <v>0.0039605</v>
      </c>
      <c r="D74">
        <v>0.007921</v>
      </c>
      <c r="E74" s="16">
        <f t="shared" si="8"/>
      </c>
      <c r="F74" s="17">
        <f t="shared" si="17"/>
      </c>
      <c r="G74" s="18">
        <f t="shared" si="4"/>
      </c>
      <c r="I74" s="8">
        <f t="shared" si="5"/>
      </c>
      <c r="J74" s="9">
        <f t="shared" si="6"/>
      </c>
      <c r="K74" s="8">
        <f t="shared" si="7"/>
      </c>
      <c r="L74" s="19">
        <f t="shared" si="10"/>
      </c>
      <c r="M74" s="20">
        <f t="shared" si="11"/>
      </c>
      <c r="N74" s="21">
        <f t="shared" si="12"/>
      </c>
      <c r="O74" s="22">
        <f t="shared" si="13"/>
      </c>
      <c r="P74">
        <v>55</v>
      </c>
      <c r="Q74">
        <v>0.005077</v>
      </c>
      <c r="S74" s="15">
        <f t="shared" si="14"/>
        <v>0</v>
      </c>
      <c r="T74" s="15">
        <f t="shared" si="15"/>
        <v>0</v>
      </c>
    </row>
    <row r="75" spans="1:20" ht="12.75">
      <c r="A75">
        <v>56</v>
      </c>
      <c r="B75">
        <v>0.0042335</v>
      </c>
      <c r="C75">
        <f t="shared" si="16"/>
        <v>0.0042335</v>
      </c>
      <c r="D75">
        <v>0.008467</v>
      </c>
      <c r="E75" s="16">
        <f t="shared" si="8"/>
      </c>
      <c r="F75" s="17">
        <f t="shared" si="17"/>
      </c>
      <c r="G75" s="18">
        <f t="shared" si="4"/>
      </c>
      <c r="I75" s="8">
        <f t="shared" si="5"/>
      </c>
      <c r="J75" s="9">
        <f t="shared" si="6"/>
      </c>
      <c r="K75" s="8">
        <f t="shared" si="7"/>
      </c>
      <c r="L75" s="19">
        <f t="shared" si="10"/>
      </c>
      <c r="M75" s="20">
        <f t="shared" si="11"/>
      </c>
      <c r="N75" s="21">
        <f t="shared" si="12"/>
      </c>
      <c r="O75" s="22">
        <f t="shared" si="13"/>
      </c>
      <c r="P75">
        <v>56</v>
      </c>
      <c r="Q75">
        <v>0.005465</v>
      </c>
      <c r="S75" s="15">
        <f t="shared" si="14"/>
        <v>0</v>
      </c>
      <c r="T75" s="15">
        <f t="shared" si="15"/>
        <v>0</v>
      </c>
    </row>
    <row r="76" spans="1:20" ht="12.75">
      <c r="A76">
        <v>57</v>
      </c>
      <c r="B76">
        <v>0.0045605</v>
      </c>
      <c r="C76">
        <f t="shared" si="16"/>
        <v>0.0045605</v>
      </c>
      <c r="D76">
        <v>0.009121</v>
      </c>
      <c r="E76" s="16">
        <f t="shared" si="8"/>
      </c>
      <c r="F76" s="17">
        <f t="shared" si="17"/>
      </c>
      <c r="G76" s="18">
        <f t="shared" si="4"/>
      </c>
      <c r="I76" s="8">
        <f t="shared" si="5"/>
      </c>
      <c r="J76" s="9">
        <f t="shared" si="6"/>
      </c>
      <c r="K76" s="8">
        <f t="shared" si="7"/>
      </c>
      <c r="L76" s="19">
        <f t="shared" si="10"/>
      </c>
      <c r="M76" s="20">
        <f t="shared" si="11"/>
      </c>
      <c r="N76" s="21">
        <f t="shared" si="12"/>
      </c>
      <c r="O76" s="22">
        <f t="shared" si="13"/>
      </c>
      <c r="P76">
        <v>57</v>
      </c>
      <c r="Q76">
        <v>0.005861</v>
      </c>
      <c r="S76" s="15">
        <f t="shared" si="14"/>
        <v>0</v>
      </c>
      <c r="T76" s="15">
        <f t="shared" si="15"/>
        <v>0</v>
      </c>
    </row>
    <row r="77" spans="1:20" ht="12.75">
      <c r="A77">
        <v>58</v>
      </c>
      <c r="B77">
        <v>0.004956</v>
      </c>
      <c r="C77">
        <f t="shared" si="16"/>
        <v>0.004956</v>
      </c>
      <c r="D77">
        <v>0.009912</v>
      </c>
      <c r="E77" s="16">
        <f t="shared" si="8"/>
      </c>
      <c r="F77" s="17">
        <f t="shared" si="17"/>
      </c>
      <c r="G77" s="18">
        <f t="shared" si="4"/>
      </c>
      <c r="I77" s="8">
        <f t="shared" si="5"/>
      </c>
      <c r="J77" s="9">
        <f t="shared" si="6"/>
      </c>
      <c r="K77" s="8">
        <f t="shared" si="7"/>
      </c>
      <c r="L77" s="19">
        <f t="shared" si="10"/>
      </c>
      <c r="M77" s="20">
        <f t="shared" si="11"/>
      </c>
      <c r="N77" s="21">
        <f t="shared" si="12"/>
      </c>
      <c r="O77" s="22">
        <f t="shared" si="13"/>
      </c>
      <c r="P77">
        <v>58</v>
      </c>
      <c r="Q77">
        <v>0.006265</v>
      </c>
      <c r="S77" s="15">
        <f t="shared" si="14"/>
        <v>0</v>
      </c>
      <c r="T77" s="15">
        <f t="shared" si="15"/>
        <v>0</v>
      </c>
    </row>
    <row r="78" spans="1:20" ht="12.75">
      <c r="A78">
        <v>59</v>
      </c>
      <c r="B78">
        <v>0.0054135</v>
      </c>
      <c r="C78">
        <f t="shared" si="16"/>
        <v>0.0054135</v>
      </c>
      <c r="D78">
        <v>0.010827</v>
      </c>
      <c r="E78" s="16">
        <f t="shared" si="8"/>
      </c>
      <c r="F78" s="17">
        <f t="shared" si="17"/>
      </c>
      <c r="G78" s="18">
        <f t="shared" si="4"/>
      </c>
      <c r="I78" s="8">
        <f t="shared" si="5"/>
      </c>
      <c r="J78" s="9">
        <f t="shared" si="6"/>
      </c>
      <c r="K78" s="8">
        <f t="shared" si="7"/>
      </c>
      <c r="L78" s="19">
        <f t="shared" si="10"/>
      </c>
      <c r="M78" s="20">
        <f t="shared" si="11"/>
      </c>
      <c r="N78" s="21">
        <f t="shared" si="12"/>
      </c>
      <c r="O78" s="22">
        <f t="shared" si="13"/>
      </c>
      <c r="P78">
        <v>59</v>
      </c>
      <c r="Q78">
        <v>0.006694</v>
      </c>
      <c r="S78" s="15">
        <f t="shared" si="14"/>
        <v>0</v>
      </c>
      <c r="T78" s="15">
        <f t="shared" si="15"/>
        <v>0</v>
      </c>
    </row>
    <row r="79" spans="1:20" ht="12.75">
      <c r="A79">
        <v>60</v>
      </c>
      <c r="B79">
        <v>0.005929</v>
      </c>
      <c r="C79">
        <f t="shared" si="16"/>
        <v>0.005929</v>
      </c>
      <c r="D79">
        <v>0.011858</v>
      </c>
      <c r="E79" s="16">
        <f t="shared" si="8"/>
      </c>
      <c r="F79" s="17">
        <f t="shared" si="17"/>
      </c>
      <c r="G79" s="18">
        <f t="shared" si="4"/>
      </c>
      <c r="I79" s="8">
        <f t="shared" si="5"/>
      </c>
      <c r="J79" s="9">
        <f t="shared" si="6"/>
      </c>
      <c r="K79" s="8">
        <f t="shared" si="7"/>
      </c>
      <c r="L79" s="19">
        <f t="shared" si="10"/>
      </c>
      <c r="M79" s="20">
        <f t="shared" si="11"/>
      </c>
      <c r="N79" s="21">
        <f t="shared" si="12"/>
      </c>
      <c r="O79" s="22">
        <f t="shared" si="13"/>
      </c>
      <c r="P79">
        <v>60</v>
      </c>
      <c r="Q79">
        <v>0.00717</v>
      </c>
      <c r="S79" s="15">
        <f t="shared" si="14"/>
        <v>0</v>
      </c>
      <c r="T79" s="15">
        <f t="shared" si="15"/>
        <v>0</v>
      </c>
    </row>
    <row r="80" spans="1:20" ht="12.75">
      <c r="A80">
        <v>61</v>
      </c>
      <c r="B80">
        <v>0.006483</v>
      </c>
      <c r="C80">
        <f t="shared" si="16"/>
        <v>0.006483</v>
      </c>
      <c r="D80">
        <v>0.012966</v>
      </c>
      <c r="E80" s="16">
        <f>IF(E79&lt;MAX($A$19:$A$134),E79+1,"")</f>
      </c>
      <c r="F80" s="17">
        <f t="shared" si="17"/>
      </c>
      <c r="G80" s="18">
        <f t="shared" si="4"/>
      </c>
      <c r="I80" s="8">
        <f t="shared" si="5"/>
      </c>
      <c r="J80" s="9">
        <f t="shared" si="6"/>
      </c>
      <c r="K80" s="8">
        <f t="shared" si="7"/>
      </c>
      <c r="L80" s="19">
        <f t="shared" si="10"/>
      </c>
      <c r="M80" s="20">
        <f t="shared" si="11"/>
      </c>
      <c r="N80" s="21">
        <f t="shared" si="12"/>
      </c>
      <c r="O80" s="22">
        <f t="shared" si="13"/>
      </c>
      <c r="P80">
        <v>61</v>
      </c>
      <c r="Q80">
        <v>0.007714</v>
      </c>
      <c r="S80" s="15">
        <f t="shared" si="14"/>
        <v>0</v>
      </c>
      <c r="T80" s="15">
        <f t="shared" si="15"/>
        <v>0</v>
      </c>
    </row>
    <row r="81" spans="1:20" ht="12.75">
      <c r="A81">
        <v>62</v>
      </c>
      <c r="B81">
        <v>0.0070615</v>
      </c>
      <c r="C81">
        <f t="shared" si="16"/>
        <v>0.0070615</v>
      </c>
      <c r="D81">
        <v>0.014123</v>
      </c>
      <c r="E81" s="16">
        <f t="shared" si="8"/>
      </c>
      <c r="F81" s="17">
        <f t="shared" si="17"/>
      </c>
      <c r="G81" s="18">
        <f t="shared" si="4"/>
      </c>
      <c r="I81" s="8">
        <f t="shared" si="5"/>
      </c>
      <c r="J81" s="9">
        <f t="shared" si="6"/>
      </c>
      <c r="K81" s="8">
        <f t="shared" si="7"/>
      </c>
      <c r="L81" s="19">
        <f t="shared" si="10"/>
      </c>
      <c r="M81" s="20">
        <f t="shared" si="11"/>
      </c>
      <c r="N81" s="21">
        <f t="shared" si="12"/>
      </c>
      <c r="O81" s="22">
        <f t="shared" si="13"/>
      </c>
      <c r="P81">
        <v>62</v>
      </c>
      <c r="Q81">
        <v>0.008348</v>
      </c>
      <c r="S81" s="15">
        <f t="shared" si="14"/>
        <v>0</v>
      </c>
      <c r="T81" s="15">
        <f t="shared" si="15"/>
        <v>0</v>
      </c>
    </row>
    <row r="82" spans="1:20" ht="12.75">
      <c r="A82">
        <v>63</v>
      </c>
      <c r="B82">
        <v>0.007656</v>
      </c>
      <c r="C82">
        <f t="shared" si="16"/>
        <v>0.007656</v>
      </c>
      <c r="D82">
        <v>0.015312</v>
      </c>
      <c r="E82" s="16">
        <f t="shared" si="8"/>
      </c>
      <c r="F82" s="17">
        <f t="shared" si="17"/>
      </c>
      <c r="G82" s="18">
        <f t="shared" si="4"/>
      </c>
      <c r="I82" s="8">
        <f t="shared" si="5"/>
      </c>
      <c r="J82" s="9">
        <f t="shared" si="6"/>
      </c>
      <c r="K82" s="8">
        <f t="shared" si="7"/>
      </c>
      <c r="L82" s="19">
        <f t="shared" si="10"/>
      </c>
      <c r="M82" s="20">
        <f t="shared" si="11"/>
      </c>
      <c r="N82" s="21">
        <f t="shared" si="12"/>
      </c>
      <c r="O82" s="22">
        <f t="shared" si="13"/>
      </c>
      <c r="P82">
        <v>63</v>
      </c>
      <c r="Q82">
        <v>0.009093</v>
      </c>
      <c r="S82" s="15">
        <f t="shared" si="14"/>
        <v>0</v>
      </c>
      <c r="T82" s="15">
        <f t="shared" si="15"/>
        <v>0</v>
      </c>
    </row>
    <row r="83" spans="1:20" ht="12.75">
      <c r="A83">
        <v>64</v>
      </c>
      <c r="B83">
        <v>0.0082835</v>
      </c>
      <c r="C83">
        <f t="shared" si="16"/>
        <v>0.0082835</v>
      </c>
      <c r="D83">
        <v>0.016567</v>
      </c>
      <c r="E83" s="16">
        <f t="shared" si="8"/>
      </c>
      <c r="F83" s="17">
        <f t="shared" si="17"/>
      </c>
      <c r="G83" s="18">
        <f t="shared" si="4"/>
      </c>
      <c r="I83" s="8">
        <f t="shared" si="5"/>
      </c>
      <c r="J83" s="9">
        <f t="shared" si="6"/>
      </c>
      <c r="K83" s="8">
        <f t="shared" si="7"/>
      </c>
      <c r="L83" s="19">
        <f t="shared" si="10"/>
      </c>
      <c r="M83" s="20">
        <f t="shared" si="11"/>
      </c>
      <c r="N83" s="21">
        <f t="shared" si="12"/>
      </c>
      <c r="O83" s="22">
        <f t="shared" si="13"/>
      </c>
      <c r="P83">
        <v>64</v>
      </c>
      <c r="Q83">
        <v>0.009968</v>
      </c>
      <c r="S83" s="15">
        <f t="shared" si="14"/>
        <v>0</v>
      </c>
      <c r="T83" s="15">
        <f t="shared" si="15"/>
        <v>0</v>
      </c>
    </row>
    <row r="84" spans="1:20" ht="12.75">
      <c r="A84">
        <v>65</v>
      </c>
      <c r="B84" s="38">
        <v>0.009311891891891891</v>
      </c>
      <c r="C84" s="38">
        <f>D84*$L$3</f>
        <v>0.009311891891891891</v>
      </c>
      <c r="D84">
        <v>0.017976</v>
      </c>
      <c r="E84" s="16">
        <f t="shared" si="8"/>
      </c>
      <c r="F84" s="17">
        <f t="shared" si="17"/>
      </c>
      <c r="G84" s="18">
        <f aca="true" t="shared" si="18" ref="G84:G134">IF(E84="","",(1+$F$12)^(E84-$A$10))</f>
      </c>
      <c r="I84" s="8">
        <f aca="true" t="shared" si="19" ref="I84:I134">IF(E84="","",K83-H84)</f>
      </c>
      <c r="J84" s="9">
        <f aca="true" t="shared" si="20" ref="J84:J134">IF(E84="","",I84*((1+$A$12)*(1+$F$12)-1))</f>
      </c>
      <c r="K84" s="8">
        <f aca="true" t="shared" si="21" ref="K84:K134">IF(E84="","",I84+J84)</f>
      </c>
      <c r="L84" s="19">
        <f t="shared" si="10"/>
      </c>
      <c r="M84" s="20">
        <f t="shared" si="11"/>
      </c>
      <c r="N84" s="21">
        <f t="shared" si="12"/>
      </c>
      <c r="O84" s="22">
        <f t="shared" si="13"/>
      </c>
      <c r="P84">
        <v>65</v>
      </c>
      <c r="Q84">
        <v>0.010993</v>
      </c>
      <c r="S84" s="15">
        <f t="shared" si="14"/>
        <v>0</v>
      </c>
      <c r="T84" s="15">
        <f t="shared" si="15"/>
        <v>0</v>
      </c>
    </row>
    <row r="85" spans="1:20" ht="12.75">
      <c r="A85">
        <v>66</v>
      </c>
      <c r="B85" s="38">
        <v>0.010134504504504507</v>
      </c>
      <c r="C85" s="38">
        <f>D85*$L$3</f>
        <v>0.010134504504504507</v>
      </c>
      <c r="D85">
        <v>0.019564</v>
      </c>
      <c r="E85" s="16">
        <f aca="true" t="shared" si="22" ref="E85:E134">IF(E84&lt;MAX($A$19:$A$134),E84+1,"")</f>
      </c>
      <c r="F85" s="17">
        <f t="shared" si="17"/>
      </c>
      <c r="G85" s="18">
        <f t="shared" si="18"/>
      </c>
      <c r="I85" s="8">
        <f t="shared" si="19"/>
      </c>
      <c r="J85" s="9">
        <f t="shared" si="20"/>
      </c>
      <c r="K85" s="8">
        <f t="shared" si="21"/>
      </c>
      <c r="L85" s="19">
        <f aca="true" t="shared" si="23" ref="L85:L134">IF(E85="","",L84*(1+$F$12))</f>
      </c>
      <c r="M85" s="20">
        <f aca="true" t="shared" si="24" ref="M85:M134">IF(E85="","",(1-VLOOKUP(E84,$A$19:$B$134,2,FALSE))*M84)</f>
      </c>
      <c r="N85" s="21">
        <f aca="true" t="shared" si="25" ref="N85:N134">IF(E85="","",N84/((1+$A$12)*(1+$F$12)))</f>
      </c>
      <c r="O85" s="22">
        <f aca="true" t="shared" si="26" ref="O85:O134">IF(E85="","",L85*M85*N85)</f>
      </c>
      <c r="P85">
        <v>66</v>
      </c>
      <c r="Q85">
        <v>0.012188</v>
      </c>
      <c r="S85" s="15">
        <f aca="true" t="shared" si="27" ref="S85:S134">IF(K85="",0,K85*$S$15)</f>
        <v>0</v>
      </c>
      <c r="T85" s="15">
        <f aca="true" t="shared" si="28" ref="T85:T134">IF(K85="",0,S85*N85)</f>
        <v>0</v>
      </c>
    </row>
    <row r="86" spans="1:20" ht="12.75">
      <c r="A86">
        <v>67</v>
      </c>
      <c r="B86" s="38">
        <v>0.011029121621621623</v>
      </c>
      <c r="C86" s="38">
        <f>D86*$L$3</f>
        <v>0.011029121621621623</v>
      </c>
      <c r="D86">
        <v>0.021291</v>
      </c>
      <c r="E86" s="16">
        <f t="shared" si="22"/>
      </c>
      <c r="F86" s="17">
        <f t="shared" si="17"/>
      </c>
      <c r="G86" s="18">
        <f t="shared" si="18"/>
      </c>
      <c r="I86" s="8">
        <f t="shared" si="19"/>
      </c>
      <c r="J86" s="9">
        <f t="shared" si="20"/>
      </c>
      <c r="K86" s="8">
        <f t="shared" si="21"/>
      </c>
      <c r="L86" s="19">
        <f t="shared" si="23"/>
      </c>
      <c r="M86" s="20">
        <f t="shared" si="24"/>
      </c>
      <c r="N86" s="21">
        <f t="shared" si="25"/>
      </c>
      <c r="O86" s="22">
        <f t="shared" si="26"/>
      </c>
      <c r="P86">
        <v>67</v>
      </c>
      <c r="Q86">
        <v>0.013572</v>
      </c>
      <c r="S86" s="15">
        <f t="shared" si="27"/>
        <v>0</v>
      </c>
      <c r="T86" s="15">
        <f t="shared" si="28"/>
        <v>0</v>
      </c>
    </row>
    <row r="87" spans="1:20" ht="12.75">
      <c r="A87">
        <v>68</v>
      </c>
      <c r="B87" s="38">
        <v>0.011998333333333333</v>
      </c>
      <c r="C87" s="38">
        <f>D87*$L$3</f>
        <v>0.011998333333333333</v>
      </c>
      <c r="D87">
        <v>0.023162</v>
      </c>
      <c r="E87" s="16">
        <f t="shared" si="22"/>
      </c>
      <c r="F87" s="17">
        <f t="shared" si="17"/>
      </c>
      <c r="G87" s="18">
        <f t="shared" si="18"/>
      </c>
      <c r="I87" s="8">
        <f t="shared" si="19"/>
      </c>
      <c r="J87" s="9">
        <f t="shared" si="20"/>
      </c>
      <c r="K87" s="8">
        <f t="shared" si="21"/>
      </c>
      <c r="L87" s="19">
        <f t="shared" si="23"/>
      </c>
      <c r="M87" s="20">
        <f t="shared" si="24"/>
      </c>
      <c r="N87" s="21">
        <f t="shared" si="25"/>
      </c>
      <c r="O87" s="22">
        <f t="shared" si="26"/>
      </c>
      <c r="P87">
        <v>68</v>
      </c>
      <c r="Q87">
        <v>0.01516</v>
      </c>
      <c r="S87" s="15">
        <f t="shared" si="27"/>
        <v>0</v>
      </c>
      <c r="T87" s="15">
        <f t="shared" si="28"/>
        <v>0</v>
      </c>
    </row>
    <row r="88" spans="1:20" ht="12.75">
      <c r="A88">
        <v>69</v>
      </c>
      <c r="B88" s="38">
        <v>0.01306286036036036</v>
      </c>
      <c r="C88" s="38">
        <f>D88*$L$3</f>
        <v>0.01306286036036036</v>
      </c>
      <c r="D88">
        <v>0.025217</v>
      </c>
      <c r="E88" s="16">
        <f t="shared" si="22"/>
      </c>
      <c r="F88" s="17">
        <f t="shared" si="17"/>
      </c>
      <c r="G88" s="18">
        <f t="shared" si="18"/>
      </c>
      <c r="I88" s="8">
        <f t="shared" si="19"/>
      </c>
      <c r="J88" s="9">
        <f t="shared" si="20"/>
      </c>
      <c r="K88" s="8">
        <f t="shared" si="21"/>
      </c>
      <c r="L88" s="19">
        <f t="shared" si="23"/>
      </c>
      <c r="M88" s="20">
        <f t="shared" si="24"/>
      </c>
      <c r="N88" s="21">
        <f t="shared" si="25"/>
      </c>
      <c r="O88" s="22">
        <f t="shared" si="26"/>
      </c>
      <c r="P88">
        <v>69</v>
      </c>
      <c r="Q88">
        <v>0.016946</v>
      </c>
      <c r="S88" s="15">
        <f t="shared" si="27"/>
        <v>0</v>
      </c>
      <c r="T88" s="15">
        <f t="shared" si="28"/>
        <v>0</v>
      </c>
    </row>
    <row r="89" spans="1:20" ht="12.75">
      <c r="A89">
        <v>70</v>
      </c>
      <c r="B89" s="38">
        <v>0.016432393650793648</v>
      </c>
      <c r="C89" s="38">
        <f>D89*$L$4</f>
        <v>0.016432393650793648</v>
      </c>
      <c r="D89">
        <v>0.027533</v>
      </c>
      <c r="E89" s="16">
        <f t="shared" si="22"/>
      </c>
      <c r="F89" s="17">
        <f t="shared" si="17"/>
      </c>
      <c r="G89" s="18">
        <f t="shared" si="18"/>
      </c>
      <c r="I89" s="8">
        <f t="shared" si="19"/>
      </c>
      <c r="J89" s="9">
        <f t="shared" si="20"/>
      </c>
      <c r="K89" s="8">
        <f t="shared" si="21"/>
      </c>
      <c r="L89" s="19">
        <f t="shared" si="23"/>
      </c>
      <c r="M89" s="20">
        <f t="shared" si="24"/>
      </c>
      <c r="N89" s="21">
        <f t="shared" si="25"/>
      </c>
      <c r="O89" s="22">
        <f t="shared" si="26"/>
      </c>
      <c r="P89">
        <v>70</v>
      </c>
      <c r="Q89">
        <v>0.01892</v>
      </c>
      <c r="S89" s="15">
        <f t="shared" si="27"/>
        <v>0</v>
      </c>
      <c r="T89" s="15">
        <f t="shared" si="28"/>
        <v>0</v>
      </c>
    </row>
    <row r="90" spans="1:20" ht="12.75">
      <c r="A90">
        <v>71</v>
      </c>
      <c r="B90" s="38">
        <v>0.017982946031746033</v>
      </c>
      <c r="C90" s="38">
        <f>D90*$L$4</f>
        <v>0.017982946031746033</v>
      </c>
      <c r="D90">
        <v>0.030131</v>
      </c>
      <c r="E90" s="16">
        <f t="shared" si="22"/>
      </c>
      <c r="F90" s="17">
        <f t="shared" si="17"/>
      </c>
      <c r="G90" s="18">
        <f t="shared" si="18"/>
      </c>
      <c r="I90" s="8">
        <f t="shared" si="19"/>
      </c>
      <c r="J90" s="9">
        <f t="shared" si="20"/>
      </c>
      <c r="K90" s="8">
        <f t="shared" si="21"/>
      </c>
      <c r="L90" s="19">
        <f t="shared" si="23"/>
      </c>
      <c r="M90" s="20">
        <f t="shared" si="24"/>
      </c>
      <c r="N90" s="21">
        <f t="shared" si="25"/>
      </c>
      <c r="O90" s="22">
        <f t="shared" si="26"/>
      </c>
      <c r="P90">
        <v>71</v>
      </c>
      <c r="Q90">
        <v>0.021071</v>
      </c>
      <c r="S90" s="15">
        <f t="shared" si="27"/>
        <v>0</v>
      </c>
      <c r="T90" s="15">
        <f t="shared" si="28"/>
        <v>0</v>
      </c>
    </row>
    <row r="91" spans="1:20" ht="12.75">
      <c r="A91">
        <v>72</v>
      </c>
      <c r="B91" s="38">
        <v>0.019682107936507938</v>
      </c>
      <c r="C91" s="38">
        <f>D91*$L$4</f>
        <v>0.019682107936507938</v>
      </c>
      <c r="D91">
        <v>0.032978</v>
      </c>
      <c r="E91" s="16">
        <f t="shared" si="22"/>
      </c>
      <c r="F91" s="17">
        <f t="shared" si="17"/>
      </c>
      <c r="G91" s="18">
        <f t="shared" si="18"/>
      </c>
      <c r="I91" s="8">
        <f t="shared" si="19"/>
      </c>
      <c r="J91" s="9">
        <f t="shared" si="20"/>
      </c>
      <c r="K91" s="8">
        <f t="shared" si="21"/>
      </c>
      <c r="L91" s="19">
        <f t="shared" si="23"/>
      </c>
      <c r="M91" s="20">
        <f t="shared" si="24"/>
      </c>
      <c r="N91" s="21">
        <f t="shared" si="25"/>
      </c>
      <c r="O91" s="22">
        <f t="shared" si="26"/>
      </c>
      <c r="P91">
        <v>72</v>
      </c>
      <c r="Q91">
        <v>0.023388</v>
      </c>
      <c r="S91" s="15">
        <f t="shared" si="27"/>
        <v>0</v>
      </c>
      <c r="T91" s="15">
        <f t="shared" si="28"/>
        <v>0</v>
      </c>
    </row>
    <row r="92" spans="1:20" ht="12.75">
      <c r="A92">
        <v>73</v>
      </c>
      <c r="B92" s="38">
        <v>0.02153704126984127</v>
      </c>
      <c r="C92" s="38">
        <f>D92*$L$4</f>
        <v>0.02153704126984127</v>
      </c>
      <c r="D92">
        <v>0.036086</v>
      </c>
      <c r="E92" s="16">
        <f t="shared" si="22"/>
      </c>
      <c r="F92" s="17">
        <f t="shared" si="17"/>
      </c>
      <c r="G92" s="18">
        <f t="shared" si="18"/>
      </c>
      <c r="I92" s="8">
        <f t="shared" si="19"/>
      </c>
      <c r="J92" s="9">
        <f t="shared" si="20"/>
      </c>
      <c r="K92" s="8">
        <f t="shared" si="21"/>
      </c>
      <c r="L92" s="19">
        <f t="shared" si="23"/>
      </c>
      <c r="M92" s="20">
        <f t="shared" si="24"/>
      </c>
      <c r="N92" s="21">
        <f t="shared" si="25"/>
      </c>
      <c r="O92" s="22">
        <f t="shared" si="26"/>
      </c>
      <c r="P92">
        <v>73</v>
      </c>
      <c r="Q92">
        <v>0.025871</v>
      </c>
      <c r="S92" s="15">
        <f t="shared" si="27"/>
        <v>0</v>
      </c>
      <c r="T92" s="15">
        <f t="shared" si="28"/>
        <v>0</v>
      </c>
    </row>
    <row r="93" spans="1:20" ht="12.75">
      <c r="A93">
        <v>74</v>
      </c>
      <c r="B93" s="38">
        <v>0.023578184126984127</v>
      </c>
      <c r="C93" s="38">
        <f>D93*$L$4</f>
        <v>0.023578184126984127</v>
      </c>
      <c r="D93">
        <v>0.039506</v>
      </c>
      <c r="E93" s="16">
        <f t="shared" si="22"/>
      </c>
      <c r="F93" s="17">
        <f t="shared" si="17"/>
      </c>
      <c r="G93" s="18">
        <f t="shared" si="18"/>
      </c>
      <c r="I93" s="8">
        <f t="shared" si="19"/>
      </c>
      <c r="J93" s="9">
        <f t="shared" si="20"/>
      </c>
      <c r="K93" s="8">
        <f t="shared" si="21"/>
      </c>
      <c r="L93" s="19">
        <f t="shared" si="23"/>
      </c>
      <c r="M93" s="20">
        <f t="shared" si="24"/>
      </c>
      <c r="N93" s="21">
        <f t="shared" si="25"/>
      </c>
      <c r="O93" s="22">
        <f t="shared" si="26"/>
      </c>
      <c r="P93">
        <v>74</v>
      </c>
      <c r="Q93">
        <v>0.028552</v>
      </c>
      <c r="S93" s="15">
        <f t="shared" si="27"/>
        <v>0</v>
      </c>
      <c r="T93" s="15">
        <f t="shared" si="28"/>
        <v>0</v>
      </c>
    </row>
    <row r="94" spans="1:20" ht="12.75">
      <c r="A94">
        <v>75</v>
      </c>
      <c r="B94" s="38">
        <v>0.02872641327623126</v>
      </c>
      <c r="C94" s="38">
        <f>D94*$L$5</f>
        <v>0.02872641327623126</v>
      </c>
      <c r="D94">
        <v>0.043415</v>
      </c>
      <c r="E94" s="16">
        <f t="shared" si="22"/>
      </c>
      <c r="F94" s="17">
        <f t="shared" si="17"/>
      </c>
      <c r="G94" s="18">
        <f t="shared" si="18"/>
      </c>
      <c r="I94" s="8">
        <f t="shared" si="19"/>
      </c>
      <c r="J94" s="9">
        <f t="shared" si="20"/>
      </c>
      <c r="K94" s="8">
        <f t="shared" si="21"/>
      </c>
      <c r="L94" s="19">
        <f t="shared" si="23"/>
      </c>
      <c r="M94" s="20">
        <f t="shared" si="24"/>
      </c>
      <c r="N94" s="21">
        <f t="shared" si="25"/>
      </c>
      <c r="O94" s="22">
        <f t="shared" si="26"/>
      </c>
      <c r="P94">
        <v>75</v>
      </c>
      <c r="Q94">
        <v>0.031477</v>
      </c>
      <c r="S94" s="15">
        <f t="shared" si="27"/>
        <v>0</v>
      </c>
      <c r="T94" s="15">
        <f t="shared" si="28"/>
        <v>0</v>
      </c>
    </row>
    <row r="95" spans="1:20" ht="12.75">
      <c r="A95">
        <v>76</v>
      </c>
      <c r="B95" s="38">
        <v>0.03162055888650963</v>
      </c>
      <c r="C95" s="38">
        <f>D95*$L$5</f>
        <v>0.03162055888650963</v>
      </c>
      <c r="D95">
        <v>0.047789</v>
      </c>
      <c r="E95" s="16">
        <f t="shared" si="22"/>
      </c>
      <c r="F95" s="17">
        <f t="shared" si="17"/>
      </c>
      <c r="G95" s="18">
        <f t="shared" si="18"/>
      </c>
      <c r="I95" s="8">
        <f t="shared" si="19"/>
      </c>
      <c r="J95" s="9">
        <f t="shared" si="20"/>
      </c>
      <c r="K95" s="8">
        <f t="shared" si="21"/>
      </c>
      <c r="L95" s="19">
        <f t="shared" si="23"/>
      </c>
      <c r="M95" s="20">
        <f t="shared" si="24"/>
      </c>
      <c r="N95" s="21">
        <f t="shared" si="25"/>
      </c>
      <c r="O95" s="22">
        <f t="shared" si="26"/>
      </c>
      <c r="P95">
        <v>76</v>
      </c>
      <c r="Q95">
        <v>0.034686</v>
      </c>
      <c r="S95" s="15">
        <f t="shared" si="27"/>
        <v>0</v>
      </c>
      <c r="T95" s="15">
        <f t="shared" si="28"/>
        <v>0</v>
      </c>
    </row>
    <row r="96" spans="1:20" ht="12.75">
      <c r="A96">
        <v>77</v>
      </c>
      <c r="B96" s="38">
        <v>0.03471386723768736</v>
      </c>
      <c r="C96" s="38">
        <f>D96*$L$5</f>
        <v>0.03471386723768736</v>
      </c>
      <c r="D96">
        <v>0.052464</v>
      </c>
      <c r="E96" s="16">
        <f t="shared" si="22"/>
      </c>
      <c r="F96" s="17">
        <f t="shared" si="17"/>
      </c>
      <c r="G96" s="18">
        <f t="shared" si="18"/>
      </c>
      <c r="I96" s="8">
        <f t="shared" si="19"/>
      </c>
      <c r="J96" s="9">
        <f t="shared" si="20"/>
      </c>
      <c r="K96" s="8">
        <f t="shared" si="21"/>
      </c>
      <c r="L96" s="19">
        <f t="shared" si="23"/>
      </c>
      <c r="M96" s="20">
        <f t="shared" si="24"/>
      </c>
      <c r="N96" s="21">
        <f t="shared" si="25"/>
      </c>
      <c r="O96" s="22">
        <f t="shared" si="26"/>
      </c>
      <c r="P96">
        <v>77</v>
      </c>
      <c r="Q96">
        <v>0.038225</v>
      </c>
      <c r="S96" s="15">
        <f t="shared" si="27"/>
        <v>0</v>
      </c>
      <c r="T96" s="15">
        <f t="shared" si="28"/>
        <v>0</v>
      </c>
    </row>
    <row r="97" spans="1:20" ht="12.75">
      <c r="A97">
        <v>78</v>
      </c>
      <c r="B97" s="38">
        <v>0.03798847323340471</v>
      </c>
      <c r="C97" s="38">
        <f>D97*$L$5</f>
        <v>0.03798847323340471</v>
      </c>
      <c r="D97">
        <v>0.057413</v>
      </c>
      <c r="E97" s="16">
        <f t="shared" si="22"/>
      </c>
      <c r="F97" s="17">
        <f t="shared" si="17"/>
      </c>
      <c r="G97" s="18">
        <f t="shared" si="18"/>
      </c>
      <c r="I97" s="8">
        <f t="shared" si="19"/>
      </c>
      <c r="J97" s="9">
        <f t="shared" si="20"/>
      </c>
      <c r="K97" s="8">
        <f t="shared" si="21"/>
      </c>
      <c r="L97" s="19">
        <f t="shared" si="23"/>
      </c>
      <c r="M97" s="20">
        <f t="shared" si="24"/>
      </c>
      <c r="N97" s="21">
        <f t="shared" si="25"/>
      </c>
      <c r="O97" s="22">
        <f t="shared" si="26"/>
      </c>
      <c r="P97">
        <v>78</v>
      </c>
      <c r="Q97">
        <v>0.042132</v>
      </c>
      <c r="S97" s="15">
        <f t="shared" si="27"/>
        <v>0</v>
      </c>
      <c r="T97" s="15">
        <f t="shared" si="28"/>
        <v>0</v>
      </c>
    </row>
    <row r="98" spans="1:20" ht="12.75">
      <c r="A98">
        <v>79</v>
      </c>
      <c r="B98" s="38">
        <v>0.04154561241970021</v>
      </c>
      <c r="C98" s="38">
        <f>D98*$L$5</f>
        <v>0.04154561241970021</v>
      </c>
      <c r="D98">
        <v>0.062789</v>
      </c>
      <c r="E98" s="16">
        <f t="shared" si="22"/>
      </c>
      <c r="F98" s="17">
        <f t="shared" si="17"/>
      </c>
      <c r="G98" s="18">
        <f t="shared" si="18"/>
      </c>
      <c r="I98" s="8">
        <f t="shared" si="19"/>
      </c>
      <c r="J98" s="9">
        <f t="shared" si="20"/>
      </c>
      <c r="K98" s="8">
        <f t="shared" si="21"/>
      </c>
      <c r="L98" s="19">
        <f t="shared" si="23"/>
      </c>
      <c r="M98" s="20">
        <f t="shared" si="24"/>
      </c>
      <c r="N98" s="21">
        <f t="shared" si="25"/>
      </c>
      <c r="O98" s="22">
        <f t="shared" si="26"/>
      </c>
      <c r="P98">
        <v>79</v>
      </c>
      <c r="Q98">
        <v>0.046427</v>
      </c>
      <c r="S98" s="15">
        <f t="shared" si="27"/>
        <v>0</v>
      </c>
      <c r="T98" s="15">
        <f t="shared" si="28"/>
        <v>0</v>
      </c>
    </row>
    <row r="99" spans="1:20" ht="12.75">
      <c r="A99">
        <v>80</v>
      </c>
      <c r="B99" s="38">
        <v>0.04707373677069199</v>
      </c>
      <c r="C99" s="38">
        <f>D99*$L$6</f>
        <v>0.04707373677069199</v>
      </c>
      <c r="D99">
        <v>0.068836</v>
      </c>
      <c r="E99" s="16">
        <f t="shared" si="22"/>
      </c>
      <c r="F99" s="17">
        <f t="shared" si="17"/>
      </c>
      <c r="G99" s="18">
        <f t="shared" si="18"/>
      </c>
      <c r="I99" s="8">
        <f t="shared" si="19"/>
      </c>
      <c r="J99" s="9">
        <f t="shared" si="20"/>
      </c>
      <c r="K99" s="8">
        <f t="shared" si="21"/>
      </c>
      <c r="L99" s="19">
        <f t="shared" si="23"/>
      </c>
      <c r="M99" s="20">
        <f t="shared" si="24"/>
      </c>
      <c r="N99" s="21">
        <f t="shared" si="25"/>
      </c>
      <c r="O99" s="22">
        <f t="shared" si="26"/>
      </c>
      <c r="P99">
        <v>80</v>
      </c>
      <c r="Q99">
        <v>0.051128</v>
      </c>
      <c r="S99" s="15">
        <f t="shared" si="27"/>
        <v>0</v>
      </c>
      <c r="T99" s="15">
        <f t="shared" si="28"/>
        <v>0</v>
      </c>
    </row>
    <row r="100" spans="1:20" ht="12.75">
      <c r="A100">
        <v>81</v>
      </c>
      <c r="B100" s="38">
        <v>0.05178411940298507</v>
      </c>
      <c r="C100" s="38">
        <f>D100*$L$6</f>
        <v>0.05178411940298507</v>
      </c>
      <c r="D100">
        <v>0.075724</v>
      </c>
      <c r="E100" s="16">
        <f t="shared" si="22"/>
      </c>
      <c r="F100" s="17">
        <f t="shared" si="17"/>
      </c>
      <c r="G100" s="18">
        <f t="shared" si="18"/>
      </c>
      <c r="I100" s="8">
        <f t="shared" si="19"/>
      </c>
      <c r="J100" s="9">
        <f t="shared" si="20"/>
      </c>
      <c r="K100" s="8">
        <f t="shared" si="21"/>
      </c>
      <c r="L100" s="19">
        <f t="shared" si="23"/>
      </c>
      <c r="M100" s="20">
        <f t="shared" si="24"/>
      </c>
      <c r="N100" s="21">
        <f t="shared" si="25"/>
      </c>
      <c r="O100" s="22">
        <f t="shared" si="26"/>
      </c>
      <c r="P100">
        <v>81</v>
      </c>
      <c r="Q100">
        <v>0.05625</v>
      </c>
      <c r="S100" s="15">
        <f t="shared" si="27"/>
        <v>0</v>
      </c>
      <c r="T100" s="15">
        <f t="shared" si="28"/>
        <v>0</v>
      </c>
    </row>
    <row r="101" spans="1:20" ht="12.75">
      <c r="A101">
        <v>82</v>
      </c>
      <c r="B101" s="38">
        <v>0.05707851289009498</v>
      </c>
      <c r="C101" s="38">
        <f>D101*$L$6</f>
        <v>0.05707851289009498</v>
      </c>
      <c r="D101">
        <v>0.083466</v>
      </c>
      <c r="E101" s="16">
        <f t="shared" si="22"/>
      </c>
      <c r="F101" s="17">
        <f t="shared" si="17"/>
      </c>
      <c r="G101" s="18">
        <f t="shared" si="18"/>
      </c>
      <c r="I101" s="8">
        <f t="shared" si="19"/>
      </c>
      <c r="J101" s="9">
        <f t="shared" si="20"/>
      </c>
      <c r="K101" s="8">
        <f t="shared" si="21"/>
      </c>
      <c r="L101" s="19">
        <f t="shared" si="23"/>
      </c>
      <c r="M101" s="20">
        <f t="shared" si="24"/>
      </c>
      <c r="N101" s="21">
        <f t="shared" si="25"/>
      </c>
      <c r="O101" s="22">
        <f t="shared" si="26"/>
      </c>
      <c r="P101">
        <v>82</v>
      </c>
      <c r="Q101">
        <v>0.061809</v>
      </c>
      <c r="S101" s="15">
        <f t="shared" si="27"/>
        <v>0</v>
      </c>
      <c r="T101" s="15">
        <f t="shared" si="28"/>
        <v>0</v>
      </c>
    </row>
    <row r="102" spans="1:20" ht="12.75">
      <c r="A102">
        <v>83</v>
      </c>
      <c r="B102" s="38">
        <v>0.06301299321573949</v>
      </c>
      <c r="C102" s="38">
        <f>D102*$L$6</f>
        <v>0.06301299321573949</v>
      </c>
      <c r="D102">
        <v>0.092144</v>
      </c>
      <c r="E102" s="16">
        <f t="shared" si="22"/>
      </c>
      <c r="F102" s="17">
        <f t="shared" si="17"/>
      </c>
      <c r="G102" s="18">
        <f t="shared" si="18"/>
      </c>
      <c r="I102" s="8">
        <f t="shared" si="19"/>
      </c>
      <c r="J102" s="9">
        <f t="shared" si="20"/>
      </c>
      <c r="K102" s="8">
        <f t="shared" si="21"/>
      </c>
      <c r="L102" s="19">
        <f t="shared" si="23"/>
      </c>
      <c r="M102" s="20">
        <f t="shared" si="24"/>
      </c>
      <c r="N102" s="21">
        <f t="shared" si="25"/>
      </c>
      <c r="O102" s="22">
        <f t="shared" si="26"/>
      </c>
      <c r="P102">
        <v>83</v>
      </c>
      <c r="Q102">
        <v>0.067826</v>
      </c>
      <c r="S102" s="15">
        <f t="shared" si="27"/>
        <v>0</v>
      </c>
      <c r="T102" s="15">
        <f t="shared" si="28"/>
        <v>0</v>
      </c>
    </row>
    <row r="103" spans="1:20" ht="12.75">
      <c r="A103">
        <v>84</v>
      </c>
      <c r="B103" s="38">
        <v>0.06961833378561737</v>
      </c>
      <c r="C103" s="38">
        <f>D103*$L$6</f>
        <v>0.06961833378561737</v>
      </c>
      <c r="D103">
        <v>0.101803</v>
      </c>
      <c r="E103" s="16">
        <f t="shared" si="22"/>
      </c>
      <c r="F103" s="17">
        <f t="shared" si="17"/>
      </c>
      <c r="G103" s="18">
        <f t="shared" si="18"/>
      </c>
      <c r="I103" s="8">
        <f t="shared" si="19"/>
      </c>
      <c r="J103" s="9">
        <f t="shared" si="20"/>
      </c>
      <c r="K103" s="8">
        <f t="shared" si="21"/>
      </c>
      <c r="L103" s="19">
        <f t="shared" si="23"/>
      </c>
      <c r="M103" s="20">
        <f t="shared" si="24"/>
      </c>
      <c r="N103" s="21">
        <f t="shared" si="25"/>
      </c>
      <c r="O103" s="22">
        <f t="shared" si="26"/>
      </c>
      <c r="P103">
        <v>84</v>
      </c>
      <c r="Q103">
        <v>0.074322</v>
      </c>
      <c r="S103" s="15">
        <f t="shared" si="27"/>
        <v>0</v>
      </c>
      <c r="T103" s="15">
        <f t="shared" si="28"/>
        <v>0</v>
      </c>
    </row>
    <row r="104" spans="1:20" ht="12.75">
      <c r="A104">
        <v>85</v>
      </c>
      <c r="B104" s="38">
        <v>0.07886596133567662</v>
      </c>
      <c r="C104" s="38">
        <f>D104*$L$7</f>
        <v>0.07886596133567662</v>
      </c>
      <c r="D104">
        <v>0.112468</v>
      </c>
      <c r="E104" s="16">
        <f t="shared" si="22"/>
      </c>
      <c r="F104" s="17">
        <f t="shared" si="17"/>
      </c>
      <c r="G104" s="18">
        <f t="shared" si="18"/>
      </c>
      <c r="I104" s="8">
        <f t="shared" si="19"/>
      </c>
      <c r="J104" s="9">
        <f t="shared" si="20"/>
      </c>
      <c r="K104" s="8">
        <f t="shared" si="21"/>
      </c>
      <c r="L104" s="19">
        <f t="shared" si="23"/>
      </c>
      <c r="M104" s="20">
        <f t="shared" si="24"/>
      </c>
      <c r="N104" s="21">
        <f t="shared" si="25"/>
      </c>
      <c r="O104" s="22">
        <f t="shared" si="26"/>
      </c>
      <c r="P104">
        <v>85</v>
      </c>
      <c r="Q104">
        <v>0.081326</v>
      </c>
      <c r="S104" s="15">
        <f t="shared" si="27"/>
        <v>0</v>
      </c>
      <c r="T104" s="15">
        <f t="shared" si="28"/>
        <v>0</v>
      </c>
    </row>
    <row r="105" spans="1:20" ht="12.75">
      <c r="A105">
        <v>86</v>
      </c>
      <c r="B105" s="38">
        <v>0.08706755008787347</v>
      </c>
      <c r="C105" s="38">
        <f>D105*$L$7</f>
        <v>0.08706755008787347</v>
      </c>
      <c r="D105">
        <v>0.124164</v>
      </c>
      <c r="E105" s="16">
        <f t="shared" si="22"/>
      </c>
      <c r="F105" s="17">
        <f t="shared" si="17"/>
      </c>
      <c r="G105" s="18">
        <f t="shared" si="18"/>
      </c>
      <c r="I105" s="8">
        <f t="shared" si="19"/>
      </c>
      <c r="J105" s="9">
        <f t="shared" si="20"/>
      </c>
      <c r="K105" s="8">
        <f t="shared" si="21"/>
      </c>
      <c r="L105" s="19">
        <f t="shared" si="23"/>
      </c>
      <c r="M105" s="20">
        <f t="shared" si="24"/>
      </c>
      <c r="N105" s="21">
        <f t="shared" si="25"/>
      </c>
      <c r="O105" s="22">
        <f t="shared" si="26"/>
      </c>
      <c r="P105">
        <v>86</v>
      </c>
      <c r="Q105">
        <v>0.088863</v>
      </c>
      <c r="S105" s="15">
        <f t="shared" si="27"/>
        <v>0</v>
      </c>
      <c r="T105" s="15">
        <f t="shared" si="28"/>
        <v>0</v>
      </c>
    </row>
    <row r="106" spans="1:20" ht="12.75">
      <c r="A106">
        <v>87</v>
      </c>
      <c r="B106" s="38">
        <v>0.09601033919156417</v>
      </c>
      <c r="C106" s="38">
        <f>D106*$L$7</f>
        <v>0.09601033919156417</v>
      </c>
      <c r="D106">
        <v>0.136917</v>
      </c>
      <c r="E106" s="16">
        <f t="shared" si="22"/>
      </c>
      <c r="F106" s="17">
        <f t="shared" si="17"/>
      </c>
      <c r="G106" s="18">
        <f t="shared" si="18"/>
      </c>
      <c r="I106" s="8">
        <f t="shared" si="19"/>
      </c>
      <c r="J106" s="9">
        <f t="shared" si="20"/>
      </c>
      <c r="K106" s="8">
        <f t="shared" si="21"/>
      </c>
      <c r="L106" s="19">
        <f t="shared" si="23"/>
      </c>
      <c r="M106" s="20">
        <f t="shared" si="24"/>
      </c>
      <c r="N106" s="21">
        <f t="shared" si="25"/>
      </c>
      <c r="O106" s="22">
        <f t="shared" si="26"/>
      </c>
      <c r="P106">
        <v>87</v>
      </c>
      <c r="Q106">
        <v>0.096958</v>
      </c>
      <c r="S106" s="15">
        <f t="shared" si="27"/>
        <v>0</v>
      </c>
      <c r="T106" s="15">
        <f t="shared" si="28"/>
        <v>0</v>
      </c>
    </row>
    <row r="107" spans="1:20" ht="12.75">
      <c r="A107">
        <v>88</v>
      </c>
      <c r="B107" s="38">
        <v>0.10571326186291741</v>
      </c>
      <c r="C107" s="38">
        <f>D107*$L$7</f>
        <v>0.10571326186291741</v>
      </c>
      <c r="D107">
        <v>0.150754</v>
      </c>
      <c r="E107" s="16">
        <f t="shared" si="22"/>
      </c>
      <c r="F107" s="17">
        <f t="shared" si="17"/>
      </c>
      <c r="G107" s="18">
        <f t="shared" si="18"/>
      </c>
      <c r="I107" s="8">
        <f t="shared" si="19"/>
      </c>
      <c r="J107" s="9">
        <f t="shared" si="20"/>
      </c>
      <c r="K107" s="8">
        <f t="shared" si="21"/>
      </c>
      <c r="L107" s="19">
        <f t="shared" si="23"/>
      </c>
      <c r="M107" s="20">
        <f t="shared" si="24"/>
      </c>
      <c r="N107" s="21">
        <f t="shared" si="25"/>
      </c>
      <c r="O107" s="22">
        <f t="shared" si="26"/>
      </c>
      <c r="P107">
        <v>88</v>
      </c>
      <c r="Q107">
        <v>0.105631</v>
      </c>
      <c r="S107" s="15">
        <f t="shared" si="27"/>
        <v>0</v>
      </c>
      <c r="T107" s="15">
        <f t="shared" si="28"/>
        <v>0</v>
      </c>
    </row>
    <row r="108" spans="1:20" ht="12.75">
      <c r="A108">
        <v>89</v>
      </c>
      <c r="B108" s="38">
        <v>0.11619665377855888</v>
      </c>
      <c r="C108" s="38">
        <f>D108*$L$7</f>
        <v>0.11619665377855888</v>
      </c>
      <c r="D108">
        <v>0.165704</v>
      </c>
      <c r="E108" s="16">
        <f t="shared" si="22"/>
      </c>
      <c r="F108" s="17">
        <f t="shared" si="17"/>
      </c>
      <c r="G108" s="18">
        <f t="shared" si="18"/>
      </c>
      <c r="I108" s="8">
        <f t="shared" si="19"/>
      </c>
      <c r="J108" s="9">
        <f t="shared" si="20"/>
      </c>
      <c r="K108" s="8">
        <f t="shared" si="21"/>
      </c>
      <c r="L108" s="19">
        <f t="shared" si="23"/>
      </c>
      <c r="M108" s="20">
        <f t="shared" si="24"/>
      </c>
      <c r="N108" s="21">
        <f t="shared" si="25"/>
      </c>
      <c r="O108" s="22">
        <f t="shared" si="26"/>
      </c>
      <c r="P108">
        <v>89</v>
      </c>
      <c r="Q108">
        <v>0.114858</v>
      </c>
      <c r="S108" s="15">
        <f t="shared" si="27"/>
        <v>0</v>
      </c>
      <c r="T108" s="15">
        <f t="shared" si="28"/>
        <v>0</v>
      </c>
    </row>
    <row r="109" spans="1:20" ht="12.75">
      <c r="A109">
        <v>90</v>
      </c>
      <c r="B109" s="38">
        <v>0.12972635147928993</v>
      </c>
      <c r="C109" s="38">
        <f>D109*$L$8</f>
        <v>0.12972635147928993</v>
      </c>
      <c r="D109">
        <v>0.181789</v>
      </c>
      <c r="E109" s="16">
        <f t="shared" si="22"/>
      </c>
      <c r="F109" s="17">
        <f t="shared" si="17"/>
      </c>
      <c r="G109" s="18">
        <f t="shared" si="18"/>
      </c>
      <c r="I109" s="8">
        <f t="shared" si="19"/>
      </c>
      <c r="J109" s="9">
        <f t="shared" si="20"/>
      </c>
      <c r="K109" s="8">
        <f t="shared" si="21"/>
      </c>
      <c r="L109" s="19">
        <f t="shared" si="23"/>
      </c>
      <c r="M109" s="20">
        <f t="shared" si="24"/>
      </c>
      <c r="N109" s="21">
        <f t="shared" si="25"/>
      </c>
      <c r="O109" s="22">
        <f t="shared" si="26"/>
      </c>
      <c r="P109">
        <v>90</v>
      </c>
      <c r="Q109">
        <v>0.124612</v>
      </c>
      <c r="S109" s="15">
        <f t="shared" si="27"/>
        <v>0</v>
      </c>
      <c r="T109" s="15">
        <f t="shared" si="28"/>
        <v>0</v>
      </c>
    </row>
    <row r="110" spans="1:20" ht="12.75">
      <c r="A110">
        <v>91</v>
      </c>
      <c r="B110" s="38">
        <v>0.1420218426035503</v>
      </c>
      <c r="C110" s="38">
        <f>D110*$L$8</f>
        <v>0.1420218426035503</v>
      </c>
      <c r="D110">
        <v>0.199019</v>
      </c>
      <c r="E110" s="16">
        <f t="shared" si="22"/>
      </c>
      <c r="F110" s="17">
        <f t="shared" si="17"/>
      </c>
      <c r="G110" s="18">
        <f t="shared" si="18"/>
      </c>
      <c r="I110" s="8">
        <f t="shared" si="19"/>
      </c>
      <c r="J110" s="9">
        <f t="shared" si="20"/>
      </c>
      <c r="K110" s="8">
        <f t="shared" si="21"/>
      </c>
      <c r="L110" s="19">
        <f t="shared" si="23"/>
      </c>
      <c r="M110" s="20">
        <f t="shared" si="24"/>
      </c>
      <c r="N110" s="21">
        <f t="shared" si="25"/>
      </c>
      <c r="O110" s="22">
        <f t="shared" si="26"/>
      </c>
      <c r="P110">
        <v>91</v>
      </c>
      <c r="Q110">
        <v>0.134861</v>
      </c>
      <c r="S110" s="15">
        <f t="shared" si="27"/>
        <v>0</v>
      </c>
      <c r="T110" s="15">
        <f t="shared" si="28"/>
        <v>0</v>
      </c>
    </row>
    <row r="111" spans="1:20" ht="12.75">
      <c r="A111">
        <v>92</v>
      </c>
      <c r="B111" s="38">
        <v>0.15513584378698225</v>
      </c>
      <c r="C111" s="38">
        <f>D111*$L$8</f>
        <v>0.15513584378698225</v>
      </c>
      <c r="D111">
        <v>0.217396</v>
      </c>
      <c r="E111" s="16">
        <f t="shared" si="22"/>
      </c>
      <c r="F111" s="17">
        <f t="shared" si="17"/>
      </c>
      <c r="G111" s="18">
        <f t="shared" si="18"/>
      </c>
      <c r="I111" s="8">
        <f t="shared" si="19"/>
      </c>
      <c r="J111" s="9">
        <f t="shared" si="20"/>
      </c>
      <c r="K111" s="8">
        <f t="shared" si="21"/>
      </c>
      <c r="L111" s="19">
        <f t="shared" si="23"/>
      </c>
      <c r="M111" s="20">
        <f t="shared" si="24"/>
      </c>
      <c r="N111" s="21">
        <f t="shared" si="25"/>
      </c>
      <c r="O111" s="22">
        <f t="shared" si="26"/>
      </c>
      <c r="P111">
        <v>92</v>
      </c>
      <c r="Q111">
        <v>0.145575</v>
      </c>
      <c r="S111" s="15">
        <f t="shared" si="27"/>
        <v>0</v>
      </c>
      <c r="T111" s="15">
        <f t="shared" si="28"/>
        <v>0</v>
      </c>
    </row>
    <row r="112" spans="1:20" ht="12.75">
      <c r="A112">
        <v>93</v>
      </c>
      <c r="B112" s="38">
        <v>0.16905836449704142</v>
      </c>
      <c r="C112" s="38">
        <f>D112*$L$8</f>
        <v>0.16905836449704142</v>
      </c>
      <c r="D112">
        <v>0.236906</v>
      </c>
      <c r="E112" s="16">
        <f t="shared" si="22"/>
      </c>
      <c r="F112" s="17">
        <f t="shared" si="17"/>
      </c>
      <c r="G112" s="18">
        <f t="shared" si="18"/>
      </c>
      <c r="I112" s="8">
        <f t="shared" si="19"/>
      </c>
      <c r="J112" s="9">
        <f t="shared" si="20"/>
      </c>
      <c r="K112" s="8">
        <f t="shared" si="21"/>
      </c>
      <c r="L112" s="19">
        <f t="shared" si="23"/>
      </c>
      <c r="M112" s="20">
        <f t="shared" si="24"/>
      </c>
      <c r="N112" s="21">
        <f t="shared" si="25"/>
      </c>
      <c r="O112" s="22">
        <f t="shared" si="26"/>
      </c>
      <c r="P112">
        <v>93</v>
      </c>
      <c r="Q112">
        <v>0.156727</v>
      </c>
      <c r="S112" s="15">
        <f t="shared" si="27"/>
        <v>0</v>
      </c>
      <c r="T112" s="15">
        <f t="shared" si="28"/>
        <v>0</v>
      </c>
    </row>
    <row r="113" spans="1:20" ht="12.75">
      <c r="A113">
        <v>94</v>
      </c>
      <c r="B113" s="38">
        <v>0.18377227810650887</v>
      </c>
      <c r="C113" s="38">
        <f>D113*$L$8</f>
        <v>0.18377227810650887</v>
      </c>
      <c r="D113">
        <v>0.257525</v>
      </c>
      <c r="E113" s="16">
        <f t="shared" si="22"/>
      </c>
      <c r="F113" s="17">
        <f t="shared" si="17"/>
      </c>
      <c r="G113" s="18">
        <f t="shared" si="18"/>
      </c>
      <c r="I113" s="8">
        <f t="shared" si="19"/>
      </c>
      <c r="J113" s="9">
        <f t="shared" si="20"/>
      </c>
      <c r="K113" s="8">
        <f t="shared" si="21"/>
      </c>
      <c r="L113" s="19">
        <f t="shared" si="23"/>
      </c>
      <c r="M113" s="20">
        <f t="shared" si="24"/>
      </c>
      <c r="N113" s="21">
        <f t="shared" si="25"/>
      </c>
      <c r="O113" s="22">
        <f t="shared" si="26"/>
      </c>
      <c r="P113">
        <v>94</v>
      </c>
      <c r="Q113">
        <v>0.16829</v>
      </c>
      <c r="S113" s="15">
        <f t="shared" si="27"/>
        <v>0</v>
      </c>
      <c r="T113" s="15">
        <f t="shared" si="28"/>
        <v>0</v>
      </c>
    </row>
    <row r="114" spans="1:20" ht="12.75">
      <c r="A114">
        <v>95</v>
      </c>
      <c r="B114" s="38">
        <v>0.2012925780201342</v>
      </c>
      <c r="C114" s="38">
        <f>D114*$L$9</f>
        <v>0.2012925780201342</v>
      </c>
      <c r="D114">
        <v>0.278031</v>
      </c>
      <c r="E114" s="16">
        <f t="shared" si="22"/>
      </c>
      <c r="F114" s="17">
        <f t="shared" si="17"/>
      </c>
      <c r="G114" s="18">
        <f t="shared" si="18"/>
      </c>
      <c r="I114" s="8">
        <f t="shared" si="19"/>
      </c>
      <c r="J114" s="9">
        <f t="shared" si="20"/>
      </c>
      <c r="K114" s="8">
        <f t="shared" si="21"/>
      </c>
      <c r="L114" s="19">
        <f t="shared" si="23"/>
      </c>
      <c r="M114" s="20">
        <f t="shared" si="24"/>
      </c>
      <c r="N114" s="21">
        <f t="shared" si="25"/>
      </c>
      <c r="O114" s="22">
        <f t="shared" si="26"/>
      </c>
      <c r="P114">
        <v>95</v>
      </c>
      <c r="Q114">
        <v>0.180245</v>
      </c>
      <c r="S114" s="15">
        <f t="shared" si="27"/>
        <v>0</v>
      </c>
      <c r="T114" s="15">
        <f t="shared" si="28"/>
        <v>0</v>
      </c>
    </row>
    <row r="115" spans="1:20" ht="12.75">
      <c r="A115">
        <v>96</v>
      </c>
      <c r="B115" s="38">
        <v>0.21583036325503355</v>
      </c>
      <c r="C115" s="38">
        <f>D115*$L$9</f>
        <v>0.21583036325503355</v>
      </c>
      <c r="D115">
        <v>0.298111</v>
      </c>
      <c r="E115" s="16">
        <f t="shared" si="22"/>
      </c>
      <c r="F115" s="17">
        <f t="shared" si="17"/>
      </c>
      <c r="G115" s="18">
        <f t="shared" si="18"/>
      </c>
      <c r="I115" s="8">
        <f t="shared" si="19"/>
      </c>
      <c r="J115" s="9">
        <f t="shared" si="20"/>
      </c>
      <c r="K115" s="8">
        <f t="shared" si="21"/>
      </c>
      <c r="L115" s="19">
        <f t="shared" si="23"/>
      </c>
      <c r="M115" s="20">
        <f t="shared" si="24"/>
      </c>
      <c r="N115" s="21">
        <f t="shared" si="25"/>
      </c>
      <c r="O115" s="22">
        <f t="shared" si="26"/>
      </c>
      <c r="P115">
        <v>96</v>
      </c>
      <c r="Q115">
        <v>0.192565</v>
      </c>
      <c r="S115" s="15">
        <f t="shared" si="27"/>
        <v>0</v>
      </c>
      <c r="T115" s="15">
        <f t="shared" si="28"/>
        <v>0</v>
      </c>
    </row>
    <row r="116" spans="1:20" ht="12.75">
      <c r="A116">
        <v>97</v>
      </c>
      <c r="B116" s="38">
        <v>0.2298186375838926</v>
      </c>
      <c r="C116" s="38">
        <f>D116*$L$9</f>
        <v>0.2298186375838926</v>
      </c>
      <c r="D116">
        <v>0.317432</v>
      </c>
      <c r="E116" s="16">
        <f t="shared" si="22"/>
      </c>
      <c r="F116" s="17">
        <f t="shared" si="17"/>
      </c>
      <c r="G116" s="18">
        <f t="shared" si="18"/>
      </c>
      <c r="I116" s="8">
        <f t="shared" si="19"/>
      </c>
      <c r="J116" s="9">
        <f t="shared" si="20"/>
      </c>
      <c r="K116" s="8">
        <f t="shared" si="21"/>
      </c>
      <c r="L116" s="19">
        <f t="shared" si="23"/>
      </c>
      <c r="M116" s="20">
        <f t="shared" si="24"/>
      </c>
      <c r="N116" s="21">
        <f t="shared" si="25"/>
      </c>
      <c r="O116" s="22">
        <f t="shared" si="26"/>
      </c>
      <c r="P116">
        <v>97</v>
      </c>
      <c r="Q116">
        <v>0.205229</v>
      </c>
      <c r="S116" s="15">
        <f t="shared" si="27"/>
        <v>0</v>
      </c>
      <c r="T116" s="15">
        <f t="shared" si="28"/>
        <v>0</v>
      </c>
    </row>
    <row r="117" spans="1:20" ht="12.75">
      <c r="A117">
        <v>98</v>
      </c>
      <c r="B117" s="38">
        <v>0.24301196728187915</v>
      </c>
      <c r="C117" s="38">
        <f>D117*$L$9</f>
        <v>0.24301196728187915</v>
      </c>
      <c r="D117">
        <v>0.335655</v>
      </c>
      <c r="E117" s="16">
        <f t="shared" si="22"/>
      </c>
      <c r="F117" s="17">
        <f t="shared" si="17"/>
      </c>
      <c r="G117" s="18">
        <f t="shared" si="18"/>
      </c>
      <c r="I117" s="8">
        <f t="shared" si="19"/>
      </c>
      <c r="J117" s="9">
        <f t="shared" si="20"/>
      </c>
      <c r="K117" s="8">
        <f t="shared" si="21"/>
      </c>
      <c r="L117" s="19">
        <f t="shared" si="23"/>
      </c>
      <c r="M117" s="20">
        <f t="shared" si="24"/>
      </c>
      <c r="N117" s="21">
        <f t="shared" si="25"/>
      </c>
      <c r="O117" s="22">
        <f t="shared" si="26"/>
      </c>
      <c r="P117">
        <v>98</v>
      </c>
      <c r="Q117">
        <v>0.218683</v>
      </c>
      <c r="S117" s="15">
        <f t="shared" si="27"/>
        <v>0</v>
      </c>
      <c r="T117" s="15">
        <f t="shared" si="28"/>
        <v>0</v>
      </c>
    </row>
    <row r="118" spans="1:20" ht="12.75">
      <c r="A118">
        <v>99</v>
      </c>
      <c r="B118" s="38">
        <v>0.2551627466442953</v>
      </c>
      <c r="C118" s="38">
        <f>D118*$L$9</f>
        <v>0.2551627466442953</v>
      </c>
      <c r="D118">
        <v>0.352438</v>
      </c>
      <c r="E118" s="16">
        <f t="shared" si="22"/>
      </c>
      <c r="F118" s="17">
        <f t="shared" si="17"/>
      </c>
      <c r="G118" s="18">
        <f t="shared" si="18"/>
      </c>
      <c r="I118" s="8">
        <f t="shared" si="19"/>
      </c>
      <c r="J118" s="9">
        <f t="shared" si="20"/>
      </c>
      <c r="K118" s="8">
        <f t="shared" si="21"/>
      </c>
      <c r="L118" s="19">
        <f t="shared" si="23"/>
      </c>
      <c r="M118" s="20">
        <f t="shared" si="24"/>
      </c>
      <c r="N118" s="21">
        <f t="shared" si="25"/>
      </c>
      <c r="O118" s="22">
        <f t="shared" si="26"/>
      </c>
      <c r="P118">
        <v>99</v>
      </c>
      <c r="Q118">
        <v>0.233371</v>
      </c>
      <c r="S118" s="15">
        <f t="shared" si="27"/>
        <v>0</v>
      </c>
      <c r="T118" s="15">
        <f t="shared" si="28"/>
        <v>0</v>
      </c>
    </row>
    <row r="119" spans="1:20" ht="12.75">
      <c r="A119">
        <v>100</v>
      </c>
      <c r="B119" s="38">
        <v>0.2879464556544675</v>
      </c>
      <c r="C119" s="38">
        <f>D119*$L$10</f>
        <v>0.2879464556544675</v>
      </c>
      <c r="D119">
        <v>0.37006</v>
      </c>
      <c r="E119" s="16">
        <f t="shared" si="22"/>
      </c>
      <c r="F119" s="17">
        <f t="shared" si="17"/>
      </c>
      <c r="G119" s="18">
        <f t="shared" si="18"/>
      </c>
      <c r="I119" s="8">
        <f t="shared" si="19"/>
      </c>
      <c r="J119" s="9">
        <f t="shared" si="20"/>
      </c>
      <c r="K119" s="8">
        <f t="shared" si="21"/>
      </c>
      <c r="L119" s="19">
        <f t="shared" si="23"/>
      </c>
      <c r="M119" s="20">
        <f t="shared" si="24"/>
      </c>
      <c r="N119" s="21">
        <f t="shared" si="25"/>
      </c>
      <c r="O119" s="22">
        <f t="shared" si="26"/>
      </c>
      <c r="P119">
        <v>100</v>
      </c>
      <c r="Q119">
        <v>0.249741</v>
      </c>
      <c r="S119" s="15">
        <f t="shared" si="27"/>
        <v>0</v>
      </c>
      <c r="T119" s="15">
        <f t="shared" si="28"/>
        <v>0</v>
      </c>
    </row>
    <row r="120" spans="1:20" ht="12.75">
      <c r="A120">
        <v>101</v>
      </c>
      <c r="B120" s="38">
        <v>0.30234377843719085</v>
      </c>
      <c r="C120" s="38">
        <f>D120*$L$10</f>
        <v>0.30234377843719085</v>
      </c>
      <c r="D120">
        <v>0.388563</v>
      </c>
      <c r="E120" s="16">
        <f t="shared" si="22"/>
      </c>
      <c r="F120" s="17">
        <f t="shared" si="17"/>
      </c>
      <c r="G120" s="18">
        <f t="shared" si="18"/>
      </c>
      <c r="I120" s="8">
        <f t="shared" si="19"/>
      </c>
      <c r="J120" s="9">
        <f t="shared" si="20"/>
      </c>
      <c r="K120" s="8">
        <f t="shared" si="21"/>
      </c>
      <c r="L120" s="19">
        <f t="shared" si="23"/>
      </c>
      <c r="M120" s="20">
        <f t="shared" si="24"/>
      </c>
      <c r="N120" s="21">
        <f t="shared" si="25"/>
      </c>
      <c r="O120" s="22">
        <f t="shared" si="26"/>
      </c>
      <c r="P120">
        <v>101</v>
      </c>
      <c r="Q120">
        <v>0.268237</v>
      </c>
      <c r="S120" s="15">
        <f t="shared" si="27"/>
        <v>0</v>
      </c>
      <c r="T120" s="15">
        <f t="shared" si="28"/>
        <v>0</v>
      </c>
    </row>
    <row r="121" spans="1:20" ht="12.75">
      <c r="A121">
        <v>102</v>
      </c>
      <c r="B121" s="38">
        <v>0.3174608506429278</v>
      </c>
      <c r="C121" s="38">
        <f>D121*$L$10</f>
        <v>0.3174608506429278</v>
      </c>
      <c r="D121">
        <v>0.407991</v>
      </c>
      <c r="E121" s="16">
        <f t="shared" si="22"/>
      </c>
      <c r="F121" s="17">
        <f t="shared" si="17"/>
      </c>
      <c r="G121" s="18">
        <f t="shared" si="18"/>
      </c>
      <c r="I121" s="8">
        <f t="shared" si="19"/>
      </c>
      <c r="J121" s="9">
        <f t="shared" si="20"/>
      </c>
      <c r="K121" s="8">
        <f t="shared" si="21"/>
      </c>
      <c r="L121" s="19">
        <f t="shared" si="23"/>
      </c>
      <c r="M121" s="20">
        <f t="shared" si="24"/>
      </c>
      <c r="N121" s="21">
        <f t="shared" si="25"/>
      </c>
      <c r="O121" s="22">
        <f t="shared" si="26"/>
      </c>
      <c r="P121">
        <v>102</v>
      </c>
      <c r="Q121">
        <v>0.289305</v>
      </c>
      <c r="S121" s="15">
        <f t="shared" si="27"/>
        <v>0</v>
      </c>
      <c r="T121" s="15">
        <f t="shared" si="28"/>
        <v>0</v>
      </c>
    </row>
    <row r="122" spans="1:20" ht="12.75">
      <c r="A122">
        <v>103</v>
      </c>
      <c r="B122" s="38">
        <v>0.33333346521595775</v>
      </c>
      <c r="C122" s="38">
        <f>D122*$L$10</f>
        <v>0.33333346521595775</v>
      </c>
      <c r="D122">
        <v>0.42839</v>
      </c>
      <c r="E122" s="16">
        <f t="shared" si="22"/>
      </c>
      <c r="F122" s="17">
        <f t="shared" si="17"/>
      </c>
      <c r="G122" s="18">
        <f t="shared" si="18"/>
      </c>
      <c r="I122" s="8">
        <f t="shared" si="19"/>
      </c>
      <c r="J122" s="9">
        <f t="shared" si="20"/>
      </c>
      <c r="K122" s="8">
        <f t="shared" si="21"/>
      </c>
      <c r="L122" s="19">
        <f t="shared" si="23"/>
      </c>
      <c r="M122" s="20">
        <f t="shared" si="24"/>
      </c>
      <c r="N122" s="21">
        <f t="shared" si="25"/>
      </c>
      <c r="O122" s="22">
        <f t="shared" si="26"/>
      </c>
      <c r="P122">
        <v>103</v>
      </c>
      <c r="Q122">
        <v>0.313391</v>
      </c>
      <c r="S122" s="15">
        <f t="shared" si="27"/>
        <v>0</v>
      </c>
      <c r="T122" s="15">
        <f t="shared" si="28"/>
        <v>0</v>
      </c>
    </row>
    <row r="123" spans="1:20" ht="12.75">
      <c r="A123">
        <v>104</v>
      </c>
      <c r="B123" s="38">
        <v>0.3500005275304978</v>
      </c>
      <c r="C123" s="38">
        <f>D123*$L$10</f>
        <v>0.3500005275304978</v>
      </c>
      <c r="D123">
        <v>0.44981</v>
      </c>
      <c r="E123" s="16">
        <f t="shared" si="22"/>
      </c>
      <c r="F123" s="17">
        <f t="shared" si="17"/>
      </c>
      <c r="G123" s="18">
        <f t="shared" si="18"/>
      </c>
      <c r="I123" s="8">
        <f t="shared" si="19"/>
      </c>
      <c r="J123" s="9">
        <f t="shared" si="20"/>
      </c>
      <c r="K123" s="8">
        <f t="shared" si="21"/>
      </c>
      <c r="L123" s="19">
        <f t="shared" si="23"/>
      </c>
      <c r="M123" s="20">
        <f t="shared" si="24"/>
      </c>
      <c r="N123" s="21">
        <f t="shared" si="25"/>
      </c>
      <c r="O123" s="22">
        <f t="shared" si="26"/>
      </c>
      <c r="P123">
        <v>104</v>
      </c>
      <c r="Q123">
        <v>0.34094</v>
      </c>
      <c r="S123" s="15">
        <f t="shared" si="27"/>
        <v>0</v>
      </c>
      <c r="T123" s="15">
        <f t="shared" si="28"/>
        <v>0</v>
      </c>
    </row>
    <row r="124" spans="1:20" ht="12.75">
      <c r="A124">
        <v>105</v>
      </c>
      <c r="B124" s="38">
        <v>0.42449886961093586</v>
      </c>
      <c r="C124" s="38">
        <f>D124*$L$11</f>
        <v>0.42449886961093586</v>
      </c>
      <c r="D124">
        <v>0.4723</v>
      </c>
      <c r="E124" s="16">
        <f t="shared" si="22"/>
      </c>
      <c r="F124" s="17">
        <f t="shared" si="17"/>
      </c>
      <c r="G124" s="18">
        <f t="shared" si="18"/>
      </c>
      <c r="I124" s="8">
        <f t="shared" si="19"/>
      </c>
      <c r="J124" s="9">
        <f t="shared" si="20"/>
      </c>
      <c r="K124" s="8">
        <f t="shared" si="21"/>
      </c>
      <c r="L124" s="19">
        <f t="shared" si="23"/>
      </c>
      <c r="M124" s="20">
        <f t="shared" si="24"/>
      </c>
      <c r="N124" s="21">
        <f t="shared" si="25"/>
      </c>
      <c r="O124" s="22">
        <f t="shared" si="26"/>
      </c>
      <c r="P124">
        <v>105</v>
      </c>
      <c r="Q124">
        <v>0.372398</v>
      </c>
      <c r="S124" s="15">
        <f t="shared" si="27"/>
        <v>0</v>
      </c>
      <c r="T124" s="15">
        <f t="shared" si="28"/>
        <v>0</v>
      </c>
    </row>
    <row r="125" spans="1:20" ht="12.75">
      <c r="A125">
        <v>106</v>
      </c>
      <c r="B125" s="38">
        <v>0.4457238130914826</v>
      </c>
      <c r="C125" s="38">
        <f aca="true" t="shared" si="29" ref="C125:C138">D125*$L$11</f>
        <v>0.4457238130914826</v>
      </c>
      <c r="D125">
        <v>0.495915</v>
      </c>
      <c r="E125" s="16">
        <f t="shared" si="22"/>
      </c>
      <c r="F125" s="17">
        <f t="shared" si="17"/>
      </c>
      <c r="G125" s="18">
        <f t="shared" si="18"/>
      </c>
      <c r="I125" s="8">
        <f t="shared" si="19"/>
      </c>
      <c r="J125" s="9">
        <f t="shared" si="20"/>
      </c>
      <c r="K125" s="8">
        <f t="shared" si="21"/>
      </c>
      <c r="L125" s="19">
        <f t="shared" si="23"/>
      </c>
      <c r="M125" s="20">
        <f t="shared" si="24"/>
      </c>
      <c r="N125" s="21">
        <f t="shared" si="25"/>
      </c>
      <c r="O125" s="22">
        <f t="shared" si="26"/>
      </c>
      <c r="P125">
        <v>106</v>
      </c>
      <c r="Q125">
        <v>0.40821</v>
      </c>
      <c r="S125" s="15">
        <f t="shared" si="27"/>
        <v>0</v>
      </c>
      <c r="T125" s="15">
        <f t="shared" si="28"/>
        <v>0</v>
      </c>
    </row>
    <row r="126" spans="1:20" ht="12.75">
      <c r="A126">
        <v>107</v>
      </c>
      <c r="B126" s="38">
        <v>0.46801022844374346</v>
      </c>
      <c r="C126" s="38">
        <f t="shared" si="29"/>
        <v>0.46801022844374346</v>
      </c>
      <c r="D126">
        <v>0.520711</v>
      </c>
      <c r="E126" s="16">
        <f t="shared" si="22"/>
      </c>
      <c r="F126" s="17">
        <f t="shared" si="17"/>
      </c>
      <c r="G126" s="18">
        <f t="shared" si="18"/>
      </c>
      <c r="I126" s="8">
        <f t="shared" si="19"/>
      </c>
      <c r="J126" s="9">
        <f t="shared" si="20"/>
      </c>
      <c r="K126" s="8">
        <f t="shared" si="21"/>
      </c>
      <c r="L126" s="19">
        <f t="shared" si="23"/>
      </c>
      <c r="M126" s="20">
        <f t="shared" si="24"/>
      </c>
      <c r="N126" s="21">
        <f t="shared" si="25"/>
      </c>
      <c r="O126" s="22">
        <f t="shared" si="26"/>
      </c>
      <c r="P126">
        <v>107</v>
      </c>
      <c r="Q126">
        <v>0.448823</v>
      </c>
      <c r="S126" s="15">
        <f t="shared" si="27"/>
        <v>0</v>
      </c>
      <c r="T126" s="15">
        <f t="shared" si="28"/>
        <v>0</v>
      </c>
    </row>
    <row r="127" spans="1:20" ht="12.75">
      <c r="A127">
        <v>108</v>
      </c>
      <c r="B127" s="38">
        <v>0.4914111443217665</v>
      </c>
      <c r="C127" s="38">
        <f t="shared" si="29"/>
        <v>0.4914111443217665</v>
      </c>
      <c r="D127">
        <v>0.546747</v>
      </c>
      <c r="E127" s="16">
        <f t="shared" si="22"/>
      </c>
      <c r="F127" s="17">
        <f t="shared" si="17"/>
      </c>
      <c r="G127" s="18">
        <f t="shared" si="18"/>
      </c>
      <c r="I127" s="8">
        <f t="shared" si="19"/>
      </c>
      <c r="J127" s="9">
        <f t="shared" si="20"/>
      </c>
      <c r="K127" s="8">
        <f t="shared" si="21"/>
      </c>
      <c r="L127" s="19">
        <f t="shared" si="23"/>
      </c>
      <c r="M127" s="20">
        <f t="shared" si="24"/>
      </c>
      <c r="N127" s="21">
        <f t="shared" si="25"/>
      </c>
      <c r="O127" s="22">
        <f t="shared" si="26"/>
      </c>
      <c r="P127">
        <v>108</v>
      </c>
      <c r="Q127">
        <v>0.494681</v>
      </c>
      <c r="S127" s="15">
        <f t="shared" si="27"/>
        <v>0</v>
      </c>
      <c r="T127" s="15">
        <f t="shared" si="28"/>
        <v>0</v>
      </c>
    </row>
    <row r="128" spans="1:20" ht="12.75">
      <c r="A128">
        <v>109</v>
      </c>
      <c r="B128" s="38">
        <v>0.5159813869610936</v>
      </c>
      <c r="C128" s="38">
        <f t="shared" si="29"/>
        <v>0.5159813869610936</v>
      </c>
      <c r="D128">
        <v>0.574084</v>
      </c>
      <c r="E128" s="16">
        <f t="shared" si="22"/>
      </c>
      <c r="F128" s="17">
        <f t="shared" si="17"/>
      </c>
      <c r="G128" s="18">
        <f t="shared" si="18"/>
      </c>
      <c r="I128" s="8">
        <f t="shared" si="19"/>
      </c>
      <c r="J128" s="9">
        <f t="shared" si="20"/>
      </c>
      <c r="K128" s="8">
        <f t="shared" si="21"/>
      </c>
      <c r="L128" s="19">
        <f t="shared" si="23"/>
      </c>
      <c r="M128" s="20">
        <f t="shared" si="24"/>
      </c>
      <c r="N128" s="21">
        <f t="shared" si="25"/>
      </c>
      <c r="O128" s="22">
        <f t="shared" si="26"/>
      </c>
      <c r="P128">
        <v>109</v>
      </c>
      <c r="Q128">
        <v>0.546231</v>
      </c>
      <c r="S128" s="15">
        <f t="shared" si="27"/>
        <v>0</v>
      </c>
      <c r="T128" s="15">
        <f t="shared" si="28"/>
        <v>0</v>
      </c>
    </row>
    <row r="129" spans="1:20" ht="12.75">
      <c r="A129">
        <v>110</v>
      </c>
      <c r="B129" s="38">
        <v>0.5417802765509989</v>
      </c>
      <c r="C129" s="38">
        <f t="shared" si="29"/>
        <v>0.5417802765509989</v>
      </c>
      <c r="D129">
        <v>0.602788</v>
      </c>
      <c r="E129" s="16">
        <f t="shared" si="22"/>
      </c>
      <c r="F129" s="17">
        <f t="shared" si="17"/>
      </c>
      <c r="G129" s="18">
        <f t="shared" si="18"/>
      </c>
      <c r="I129" s="8">
        <f t="shared" si="19"/>
      </c>
      <c r="J129" s="9">
        <f t="shared" si="20"/>
      </c>
      <c r="K129" s="8">
        <f t="shared" si="21"/>
      </c>
      <c r="L129" s="19">
        <f t="shared" si="23"/>
      </c>
      <c r="M129" s="20">
        <f t="shared" si="24"/>
      </c>
      <c r="N129" s="21">
        <f t="shared" si="25"/>
      </c>
      <c r="O129" s="22">
        <f t="shared" si="26"/>
      </c>
      <c r="P129">
        <v>110</v>
      </c>
      <c r="Q129">
        <v>0.603917</v>
      </c>
      <c r="S129" s="15">
        <f t="shared" si="27"/>
        <v>0</v>
      </c>
      <c r="T129" s="15">
        <f t="shared" si="28"/>
        <v>0</v>
      </c>
    </row>
    <row r="130" spans="1:20" ht="12.75">
      <c r="A130">
        <v>111</v>
      </c>
      <c r="B130" s="38">
        <v>0.5688698296529968</v>
      </c>
      <c r="C130" s="38">
        <f t="shared" si="29"/>
        <v>0.5688698296529968</v>
      </c>
      <c r="D130">
        <v>0.632928</v>
      </c>
      <c r="E130" s="16">
        <f t="shared" si="22"/>
      </c>
      <c r="F130" s="17">
        <f t="shared" si="17"/>
      </c>
      <c r="G130" s="18">
        <f t="shared" si="18"/>
      </c>
      <c r="I130" s="8">
        <f t="shared" si="19"/>
      </c>
      <c r="J130" s="9">
        <f t="shared" si="20"/>
      </c>
      <c r="K130" s="8">
        <f t="shared" si="21"/>
      </c>
      <c r="L130" s="19">
        <f t="shared" si="23"/>
      </c>
      <c r="M130" s="20">
        <f t="shared" si="24"/>
      </c>
      <c r="N130" s="21">
        <f t="shared" si="25"/>
      </c>
      <c r="O130" s="22">
        <f t="shared" si="26"/>
      </c>
      <c r="P130">
        <v>111</v>
      </c>
      <c r="Q130">
        <v>0.668186</v>
      </c>
      <c r="S130" s="15">
        <f t="shared" si="27"/>
        <v>0</v>
      </c>
      <c r="T130" s="15">
        <f t="shared" si="28"/>
        <v>0</v>
      </c>
    </row>
    <row r="131" spans="1:20" ht="12.75">
      <c r="A131">
        <v>112</v>
      </c>
      <c r="B131" s="38">
        <v>0.597312961619348</v>
      </c>
      <c r="C131" s="38">
        <f t="shared" si="29"/>
        <v>0.597312961619348</v>
      </c>
      <c r="D131">
        <v>0.664574</v>
      </c>
      <c r="E131" s="16">
        <f t="shared" si="22"/>
      </c>
      <c r="F131" s="17">
        <f t="shared" si="17"/>
      </c>
      <c r="G131" s="18">
        <f t="shared" si="18"/>
      </c>
      <c r="I131" s="8">
        <f t="shared" si="19"/>
      </c>
      <c r="J131" s="9">
        <f t="shared" si="20"/>
      </c>
      <c r="K131" s="8">
        <f t="shared" si="21"/>
      </c>
      <c r="L131" s="19">
        <f t="shared" si="23"/>
      </c>
      <c r="M131" s="20">
        <f t="shared" si="24"/>
      </c>
      <c r="N131" s="21">
        <f t="shared" si="25"/>
      </c>
      <c r="O131" s="22">
        <f t="shared" si="26"/>
      </c>
      <c r="P131">
        <v>112</v>
      </c>
      <c r="Q131">
        <v>0.739483</v>
      </c>
      <c r="S131" s="15">
        <f t="shared" si="27"/>
        <v>0</v>
      </c>
      <c r="T131" s="15">
        <f t="shared" si="28"/>
        <v>0</v>
      </c>
    </row>
    <row r="132" spans="1:20" ht="12.75">
      <c r="A132">
        <v>113</v>
      </c>
      <c r="B132" s="38">
        <v>0.6271788793375394</v>
      </c>
      <c r="C132" s="38">
        <f t="shared" si="29"/>
        <v>0.6271788793375394</v>
      </c>
      <c r="D132">
        <v>0.697803</v>
      </c>
      <c r="E132" s="16">
        <f t="shared" si="22"/>
      </c>
      <c r="F132" s="17">
        <f t="shared" si="17"/>
      </c>
      <c r="G132" s="18">
        <f t="shared" si="18"/>
      </c>
      <c r="I132" s="8">
        <f t="shared" si="19"/>
      </c>
      <c r="J132" s="9">
        <f t="shared" si="20"/>
      </c>
      <c r="K132" s="8">
        <f t="shared" si="21"/>
      </c>
      <c r="L132" s="19">
        <f t="shared" si="23"/>
      </c>
      <c r="M132" s="20">
        <f t="shared" si="24"/>
      </c>
      <c r="N132" s="21">
        <f t="shared" si="25"/>
      </c>
      <c r="O132" s="22">
        <f t="shared" si="26"/>
      </c>
      <c r="P132">
        <v>113</v>
      </c>
      <c r="Q132">
        <v>0.818254</v>
      </c>
      <c r="S132" s="15">
        <f t="shared" si="27"/>
        <v>0</v>
      </c>
      <c r="T132" s="15">
        <f t="shared" si="28"/>
        <v>0</v>
      </c>
    </row>
    <row r="133" spans="1:20" ht="12.75">
      <c r="A133">
        <v>114</v>
      </c>
      <c r="B133" s="38">
        <v>0.6585376884858044</v>
      </c>
      <c r="C133" s="38">
        <f t="shared" si="29"/>
        <v>0.6585376884858044</v>
      </c>
      <c r="D133">
        <v>0.732693</v>
      </c>
      <c r="E133" s="16">
        <f t="shared" si="22"/>
      </c>
      <c r="F133" s="17">
        <f t="shared" si="17"/>
      </c>
      <c r="G133" s="18">
        <f t="shared" si="18"/>
      </c>
      <c r="I133" s="8">
        <f t="shared" si="19"/>
      </c>
      <c r="J133" s="9">
        <f t="shared" si="20"/>
      </c>
      <c r="K133" s="8">
        <f t="shared" si="21"/>
      </c>
      <c r="L133" s="19">
        <f t="shared" si="23"/>
      </c>
      <c r="M133" s="20">
        <f t="shared" si="24"/>
      </c>
      <c r="N133" s="21">
        <f t="shared" si="25"/>
      </c>
      <c r="O133" s="22">
        <f t="shared" si="26"/>
      </c>
      <c r="P133">
        <v>114</v>
      </c>
      <c r="Q133">
        <v>0.904945</v>
      </c>
      <c r="S133" s="15">
        <f t="shared" si="27"/>
        <v>0</v>
      </c>
      <c r="T133" s="15">
        <f t="shared" si="28"/>
        <v>0</v>
      </c>
    </row>
    <row r="134" spans="1:20" ht="12.75">
      <c r="A134">
        <v>115</v>
      </c>
      <c r="B134" s="38">
        <v>0.6914639886961094</v>
      </c>
      <c r="C134" s="38">
        <f t="shared" si="29"/>
        <v>0.6914639886961094</v>
      </c>
      <c r="D134">
        <v>0.769327</v>
      </c>
      <c r="E134" s="16">
        <f t="shared" si="22"/>
      </c>
      <c r="F134" s="17">
        <f>IF(E134="","",(1-VLOOKUP(E134,$A$19:$B$134,2,FALSE))*F133)</f>
      </c>
      <c r="G134" s="18">
        <f t="shared" si="18"/>
      </c>
      <c r="I134" s="8">
        <f t="shared" si="19"/>
      </c>
      <c r="J134" s="9">
        <f t="shared" si="20"/>
      </c>
      <c r="K134" s="8">
        <f t="shared" si="21"/>
      </c>
      <c r="L134" s="19">
        <f t="shared" si="23"/>
      </c>
      <c r="M134" s="20">
        <f t="shared" si="24"/>
      </c>
      <c r="N134" s="21">
        <f t="shared" si="25"/>
      </c>
      <c r="O134" s="22">
        <f t="shared" si="26"/>
      </c>
      <c r="P134">
        <v>115</v>
      </c>
      <c r="Q134">
        <v>1</v>
      </c>
      <c r="S134" s="15">
        <f t="shared" si="27"/>
        <v>0</v>
      </c>
      <c r="T134" s="15">
        <f t="shared" si="28"/>
        <v>0</v>
      </c>
    </row>
    <row r="135" spans="1:20" ht="12.75">
      <c r="A135" t="s">
        <v>2</v>
      </c>
      <c r="B135" s="38">
        <v>0.7260377723449001</v>
      </c>
      <c r="C135" s="38">
        <f t="shared" si="29"/>
        <v>0.7260377723449001</v>
      </c>
      <c r="D135">
        <v>0.807794</v>
      </c>
      <c r="K135" s="11"/>
      <c r="L135" s="11"/>
      <c r="M135" s="11"/>
      <c r="N135" s="11"/>
      <c r="P135" t="s">
        <v>3</v>
      </c>
      <c r="S135" s="15">
        <f>SUM(S19:S134)</f>
        <v>36497541.26756502</v>
      </c>
      <c r="T135" s="15">
        <f>SUM(T19:T134)</f>
        <v>30216977.76964653</v>
      </c>
    </row>
    <row r="136" spans="2:14" ht="12.75">
      <c r="B136" s="38">
        <v>0.7623390318086225</v>
      </c>
      <c r="C136" s="38">
        <f t="shared" si="29"/>
        <v>0.7623390318086225</v>
      </c>
      <c r="D136">
        <v>0.848183</v>
      </c>
      <c r="K136" s="11"/>
      <c r="L136" s="11"/>
      <c r="M136" s="11"/>
      <c r="N136" s="11"/>
    </row>
    <row r="137" spans="2:14" ht="12.75">
      <c r="B137" s="38">
        <v>0.8004558485804416</v>
      </c>
      <c r="C137" s="38">
        <f t="shared" si="29"/>
        <v>0.8004558485804416</v>
      </c>
      <c r="D137">
        <v>0.890592</v>
      </c>
      <c r="K137" s="11"/>
      <c r="L137" s="11"/>
      <c r="M137" s="11"/>
      <c r="N137" s="11"/>
    </row>
    <row r="138" spans="2:14" ht="12.75">
      <c r="B138" s="38">
        <v>0.8404790005257623</v>
      </c>
      <c r="C138" s="38">
        <f t="shared" si="29"/>
        <v>0.8404790005257623</v>
      </c>
      <c r="D138">
        <v>0.935122</v>
      </c>
      <c r="K138" s="11"/>
      <c r="L138" s="11"/>
      <c r="M138" s="11"/>
      <c r="N138" s="11"/>
    </row>
    <row r="139" spans="11:14" ht="12.75">
      <c r="K139" s="11"/>
      <c r="L139" s="11"/>
      <c r="M139" s="11"/>
      <c r="N139" s="11"/>
    </row>
    <row r="140" spans="11:14" ht="12.75">
      <c r="K140" s="11"/>
      <c r="L140" s="11"/>
      <c r="M140" s="11"/>
      <c r="N140" s="11"/>
    </row>
    <row r="141" spans="11:14" ht="12.75">
      <c r="K141" s="11"/>
      <c r="L141" s="11"/>
      <c r="M141" s="11"/>
      <c r="N141" s="11"/>
    </row>
    <row r="142" spans="11:14" ht="12.75">
      <c r="K142" s="11"/>
      <c r="L142" s="11"/>
      <c r="M142" s="11"/>
      <c r="N142" s="11"/>
    </row>
    <row r="143" spans="11:14" ht="12.75">
      <c r="K143" s="11"/>
      <c r="L143" s="11"/>
      <c r="M143" s="11"/>
      <c r="N143" s="11"/>
    </row>
    <row r="144" spans="11:14" ht="12.75">
      <c r="K144" s="11"/>
      <c r="L144" s="11"/>
      <c r="M144" s="11"/>
      <c r="N144" s="11"/>
    </row>
    <row r="145" spans="11:14" ht="12.75">
      <c r="K145" s="11"/>
      <c r="L145" s="11"/>
      <c r="M145" s="11"/>
      <c r="N145" s="11"/>
    </row>
    <row r="146" spans="11:14" ht="12.75">
      <c r="K146" s="11"/>
      <c r="L146" s="11"/>
      <c r="M146" s="11"/>
      <c r="N146" s="11"/>
    </row>
    <row r="147" spans="11:14" ht="12.75">
      <c r="K147" s="11"/>
      <c r="L147" s="11"/>
      <c r="M147" s="11"/>
      <c r="N147" s="11"/>
    </row>
    <row r="148" spans="11:14" ht="12.75">
      <c r="K148" s="11"/>
      <c r="L148" s="11"/>
      <c r="M148" s="11"/>
      <c r="N148" s="11"/>
    </row>
    <row r="149" spans="11:14" ht="12.75">
      <c r="K149" s="11"/>
      <c r="L149" s="11"/>
      <c r="M149" s="11"/>
      <c r="N149" s="11"/>
    </row>
    <row r="150" spans="11:14" ht="12.75">
      <c r="K150" s="11"/>
      <c r="L150" s="11"/>
      <c r="M150" s="11"/>
      <c r="N150" s="11"/>
    </row>
    <row r="151" spans="11:14" ht="12.75">
      <c r="K151" s="11"/>
      <c r="L151" s="11"/>
      <c r="M151" s="11"/>
      <c r="N151" s="11"/>
    </row>
    <row r="152" spans="11:14" ht="12.75">
      <c r="K152" s="11"/>
      <c r="L152" s="11"/>
      <c r="M152" s="11"/>
      <c r="N152" s="11"/>
    </row>
    <row r="153" spans="11:14" ht="12.75">
      <c r="K153" s="11"/>
      <c r="L153" s="11"/>
      <c r="M153" s="11"/>
      <c r="N153" s="11"/>
    </row>
    <row r="154" spans="11:14" ht="12.75">
      <c r="K154" s="11"/>
      <c r="L154" s="11"/>
      <c r="M154" s="11"/>
      <c r="N154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54"/>
  <sheetViews>
    <sheetView workbookViewId="0" topLeftCell="A4">
      <selection activeCell="A10" sqref="A10:A15"/>
    </sheetView>
  </sheetViews>
  <sheetFormatPr defaultColWidth="9.140625" defaultRowHeight="12.75"/>
  <cols>
    <col min="1" max="1" width="13.7109375" style="0" customWidth="1"/>
    <col min="2" max="3" width="10.7109375" style="0" customWidth="1"/>
    <col min="8" max="11" width="15.7109375" style="0" customWidth="1"/>
    <col min="19" max="20" width="13.7109375" style="0" customWidth="1"/>
  </cols>
  <sheetData>
    <row r="1" spans="1:14" ht="17.25">
      <c r="A1" s="1" t="s">
        <v>0</v>
      </c>
      <c r="K1" s="11"/>
      <c r="L1" s="11"/>
      <c r="M1" s="11"/>
      <c r="N1" s="11"/>
    </row>
    <row r="2" spans="1:14" ht="12.75">
      <c r="A2" t="s">
        <v>29</v>
      </c>
      <c r="I2" s="5" t="s">
        <v>4</v>
      </c>
      <c r="J2" s="5" t="s">
        <v>49</v>
      </c>
      <c r="K2" s="5" t="s">
        <v>50</v>
      </c>
      <c r="L2" s="5" t="s">
        <v>51</v>
      </c>
      <c r="M2" s="11"/>
      <c r="N2" s="11"/>
    </row>
    <row r="3" spans="1:14" ht="12.75">
      <c r="A3" t="s">
        <v>52</v>
      </c>
      <c r="I3">
        <v>65</v>
      </c>
      <c r="J3" s="34">
        <v>13.4</v>
      </c>
      <c r="K3" s="37">
        <v>7.3</v>
      </c>
      <c r="L3" s="37">
        <f>K3/J3</f>
        <v>0.5447761194029851</v>
      </c>
      <c r="M3" s="11"/>
      <c r="N3" s="11"/>
    </row>
    <row r="4" spans="9:14" ht="12.75">
      <c r="I4">
        <f>I3+5</f>
        <v>70</v>
      </c>
      <c r="J4" s="34">
        <v>19.8</v>
      </c>
      <c r="K4" s="37">
        <v>11.5</v>
      </c>
      <c r="L4" s="37">
        <f aca="true" t="shared" si="0" ref="L4:L11">K4/J4</f>
        <v>0.5808080808080808</v>
      </c>
      <c r="M4" s="11"/>
      <c r="N4" s="11"/>
    </row>
    <row r="5" spans="9:14" ht="12.75">
      <c r="I5">
        <f aca="true" t="shared" si="1" ref="I5:I11">I4+5</f>
        <v>75</v>
      </c>
      <c r="J5" s="36">
        <v>29.1</v>
      </c>
      <c r="K5" s="37">
        <v>19.4</v>
      </c>
      <c r="L5" s="37">
        <f t="shared" si="0"/>
        <v>0.6666666666666666</v>
      </c>
      <c r="M5" s="11"/>
      <c r="N5" s="11"/>
    </row>
    <row r="6" spans="9:14" ht="12.75">
      <c r="I6">
        <f t="shared" si="1"/>
        <v>80</v>
      </c>
      <c r="J6" s="34">
        <v>44.3</v>
      </c>
      <c r="K6" s="37">
        <v>33.4</v>
      </c>
      <c r="L6" s="37">
        <f t="shared" si="0"/>
        <v>0.7539503386004515</v>
      </c>
      <c r="M6" s="11"/>
      <c r="N6" s="11"/>
    </row>
    <row r="7" spans="9:14" ht="12.75">
      <c r="I7">
        <f t="shared" si="1"/>
        <v>85</v>
      </c>
      <c r="J7" s="34">
        <v>69.6</v>
      </c>
      <c r="K7" s="37">
        <v>57.6</v>
      </c>
      <c r="L7" s="37">
        <f t="shared" si="0"/>
        <v>0.8275862068965518</v>
      </c>
      <c r="M7" s="11"/>
      <c r="N7" s="11"/>
    </row>
    <row r="8" spans="9:14" ht="12.75">
      <c r="I8">
        <f t="shared" si="1"/>
        <v>90</v>
      </c>
      <c r="J8" s="34">
        <v>116.7</v>
      </c>
      <c r="K8" s="37">
        <v>101.3</v>
      </c>
      <c r="L8" s="37">
        <f t="shared" si="0"/>
        <v>0.8680377035132819</v>
      </c>
      <c r="M8" s="11"/>
      <c r="N8" s="11"/>
    </row>
    <row r="9" spans="9:14" ht="12.75">
      <c r="I9">
        <f t="shared" si="1"/>
        <v>95</v>
      </c>
      <c r="J9" s="34">
        <v>189.5</v>
      </c>
      <c r="K9" s="37">
        <v>158.4</v>
      </c>
      <c r="L9" s="37">
        <f t="shared" si="0"/>
        <v>0.8358839050131927</v>
      </c>
      <c r="M9" s="11"/>
      <c r="N9" s="11"/>
    </row>
    <row r="10" spans="1:14" ht="12.75">
      <c r="A10" s="45">
        <f>Calc_Summary!A5</f>
        <v>65</v>
      </c>
      <c r="B10" t="s">
        <v>6</v>
      </c>
      <c r="I10">
        <f t="shared" si="1"/>
        <v>100</v>
      </c>
      <c r="J10" s="34">
        <v>259.2</v>
      </c>
      <c r="K10" s="37">
        <v>211.3</v>
      </c>
      <c r="L10" s="37">
        <f t="shared" si="0"/>
        <v>0.8152006172839507</v>
      </c>
      <c r="M10" s="11"/>
      <c r="N10" s="11"/>
    </row>
    <row r="11" spans="1:14" ht="12.75">
      <c r="A11" s="45"/>
      <c r="I11">
        <f t="shared" si="1"/>
        <v>105</v>
      </c>
      <c r="J11" s="34">
        <v>337.1</v>
      </c>
      <c r="K11" s="37">
        <v>299</v>
      </c>
      <c r="L11" s="37">
        <f t="shared" si="0"/>
        <v>0.8869771581133195</v>
      </c>
      <c r="M11" s="11"/>
      <c r="N11" s="11"/>
    </row>
    <row r="12" spans="1:14" ht="12.75">
      <c r="A12" s="46">
        <f>Calc_Summary!A7</f>
        <v>0.0235</v>
      </c>
      <c r="B12" t="s">
        <v>1</v>
      </c>
      <c r="F12" s="2">
        <v>0</v>
      </c>
      <c r="G12" t="s">
        <v>9</v>
      </c>
      <c r="J12" s="34"/>
      <c r="K12" s="35"/>
      <c r="L12" s="11"/>
      <c r="M12" s="11"/>
      <c r="N12" s="11"/>
    </row>
    <row r="13" spans="1:14" ht="12.75">
      <c r="A13" s="44"/>
      <c r="K13" s="11"/>
      <c r="L13" s="11"/>
      <c r="M13" s="11"/>
      <c r="N13" s="11"/>
    </row>
    <row r="14" spans="1:20" ht="12.75">
      <c r="A14" s="47">
        <f>Calc_Summary!A6</f>
        <v>12000</v>
      </c>
      <c r="B14" t="s">
        <v>41</v>
      </c>
      <c r="D14" s="10">
        <f>K134</f>
      </c>
      <c r="F14" s="14" t="s">
        <v>13</v>
      </c>
      <c r="G14" s="14"/>
      <c r="H14" s="14"/>
      <c r="I14" s="14"/>
      <c r="L14" s="11"/>
      <c r="M14" s="11"/>
      <c r="N14" s="11"/>
      <c r="O14" s="11"/>
      <c r="T14" s="9">
        <f>K18*0.02</f>
        <v>42451444.81197452</v>
      </c>
    </row>
    <row r="15" spans="1:21" ht="12.75">
      <c r="A15" s="47">
        <f>A14*O18</f>
        <v>212257.2240598726</v>
      </c>
      <c r="B15" t="s">
        <v>7</v>
      </c>
      <c r="E15" s="14" t="s">
        <v>26</v>
      </c>
      <c r="F15" s="14" t="s">
        <v>12</v>
      </c>
      <c r="G15" s="14" t="s">
        <v>16</v>
      </c>
      <c r="H15" s="14"/>
      <c r="I15" s="14"/>
      <c r="J15" s="14" t="s">
        <v>27</v>
      </c>
      <c r="L15" s="11"/>
      <c r="M15" s="12" t="s">
        <v>20</v>
      </c>
      <c r="N15" s="12" t="s">
        <v>22</v>
      </c>
      <c r="O15" s="12" t="s">
        <v>24</v>
      </c>
      <c r="S15" s="42">
        <v>0.0015</v>
      </c>
      <c r="T15" s="15">
        <f>T135</f>
        <v>36468445.528987825</v>
      </c>
      <c r="U15" s="43">
        <f>T15/K18</f>
        <v>0.017181250574868995</v>
      </c>
    </row>
    <row r="16" spans="1:20" ht="12.75">
      <c r="A16" s="2"/>
      <c r="E16" s="14" t="s">
        <v>4</v>
      </c>
      <c r="F16" s="14" t="s">
        <v>11</v>
      </c>
      <c r="G16" s="14" t="s">
        <v>17</v>
      </c>
      <c r="H16" s="14" t="s">
        <v>28</v>
      </c>
      <c r="I16" s="14" t="s">
        <v>14</v>
      </c>
      <c r="J16" s="14" t="s">
        <v>15</v>
      </c>
      <c r="K16" t="s">
        <v>10</v>
      </c>
      <c r="L16" s="12" t="s">
        <v>19</v>
      </c>
      <c r="M16" s="12" t="s">
        <v>21</v>
      </c>
      <c r="N16" s="12" t="s">
        <v>23</v>
      </c>
      <c r="O16" s="12" t="s">
        <v>25</v>
      </c>
      <c r="S16" s="23" t="s">
        <v>57</v>
      </c>
      <c r="T16" s="23" t="s">
        <v>59</v>
      </c>
    </row>
    <row r="17" spans="3:20" ht="12.75">
      <c r="C17" s="5" t="s">
        <v>5</v>
      </c>
      <c r="D17" s="5" t="s">
        <v>5</v>
      </c>
      <c r="L17" s="11"/>
      <c r="M17" s="11"/>
      <c r="N17" s="11"/>
      <c r="S17" s="23" t="s">
        <v>58</v>
      </c>
      <c r="T17" s="23" t="s">
        <v>60</v>
      </c>
    </row>
    <row r="18" spans="1:17" ht="12.75">
      <c r="A18" s="5" t="s">
        <v>4</v>
      </c>
      <c r="B18" s="5" t="s">
        <v>5</v>
      </c>
      <c r="C18" s="39" t="s">
        <v>55</v>
      </c>
      <c r="D18" s="40" t="s">
        <v>53</v>
      </c>
      <c r="F18" s="6"/>
      <c r="G18" s="6"/>
      <c r="H18" s="9"/>
      <c r="K18" s="8">
        <f>$A$15*10000</f>
        <v>2122572240.5987258</v>
      </c>
      <c r="L18" s="13"/>
      <c r="M18" s="11"/>
      <c r="N18" s="11"/>
      <c r="O18" s="22">
        <f>SUM(O19:O134)</f>
        <v>17.688102004989382</v>
      </c>
      <c r="P18" s="5" t="s">
        <v>4</v>
      </c>
      <c r="Q18" s="5" t="s">
        <v>5</v>
      </c>
    </row>
    <row r="19" spans="1:20" ht="12.75">
      <c r="A19">
        <v>0</v>
      </c>
      <c r="B19">
        <v>0.006091</v>
      </c>
      <c r="C19">
        <f>D19</f>
        <v>0.006091</v>
      </c>
      <c r="D19">
        <v>0.006091</v>
      </c>
      <c r="E19" s="16">
        <f>A10</f>
        <v>65</v>
      </c>
      <c r="F19" s="17">
        <f>10000</f>
        <v>10000</v>
      </c>
      <c r="G19" s="18">
        <f>IF(E19="","",(1+$F$12)^(E19-$A$10))</f>
        <v>1</v>
      </c>
      <c r="H19" s="9">
        <f aca="true" t="shared" si="2" ref="H19:H69">IF(E19="","",$A$14*F19*G19)</f>
        <v>120000000</v>
      </c>
      <c r="I19" s="8">
        <f>IF(E19="","",K18-H19)</f>
        <v>2002572240.5987258</v>
      </c>
      <c r="J19" s="9">
        <f>IF(E19="","",I19*((1+$A$12)*(1+$F$12)-1))</f>
        <v>47060447.654070206</v>
      </c>
      <c r="K19" s="8">
        <f>IF(E19="","",I19+J19)</f>
        <v>2049632688.252796</v>
      </c>
      <c r="L19" s="19">
        <v>1</v>
      </c>
      <c r="M19" s="20">
        <v>1</v>
      </c>
      <c r="N19" s="21">
        <v>1</v>
      </c>
      <c r="O19" s="22">
        <f>L19*M19*N19</f>
        <v>1</v>
      </c>
      <c r="P19">
        <v>0</v>
      </c>
      <c r="Q19">
        <v>0.002311</v>
      </c>
      <c r="S19" s="15">
        <f>K19*$S$15</f>
        <v>3074449.032379194</v>
      </c>
      <c r="T19" s="15">
        <f>S19*N19</f>
        <v>3074449.032379194</v>
      </c>
    </row>
    <row r="20" spans="1:20" ht="12.75">
      <c r="A20">
        <v>1</v>
      </c>
      <c r="B20">
        <v>0.000461</v>
      </c>
      <c r="C20">
        <f aca="true" t="shared" si="3" ref="C20:C68">D20</f>
        <v>0.000461</v>
      </c>
      <c r="D20">
        <v>0.000461</v>
      </c>
      <c r="E20" s="16">
        <f>IF(E19&lt;MAX($A$19:$A$134),E19+1,"")</f>
        <v>66</v>
      </c>
      <c r="F20" s="17">
        <f>IF(E20="","",(1-VLOOKUP(E19,$A$19:$B$134,2,FALSE))*F19)</f>
        <v>9940.370945945946</v>
      </c>
      <c r="G20" s="18">
        <f aca="true" t="shared" si="4" ref="G20:G83">IF(E20="","",(1+$F$12)^(E20-$A$10))</f>
        <v>1</v>
      </c>
      <c r="H20" s="15">
        <f t="shared" si="2"/>
        <v>119284451.35135135</v>
      </c>
      <c r="I20" s="8">
        <f aca="true" t="shared" si="5" ref="I20:I83">IF(E20="","",K19-H20)</f>
        <v>1930348236.9014447</v>
      </c>
      <c r="J20" s="9">
        <f aca="true" t="shared" si="6" ref="J20:J83">IF(E20="","",I20*((1+$A$12)*(1+$F$12)-1))</f>
        <v>45363183.5671841</v>
      </c>
      <c r="K20" s="8">
        <f aca="true" t="shared" si="7" ref="K20:K83">IF(E20="","",I20+J20)</f>
        <v>1975711420.468629</v>
      </c>
      <c r="L20" s="19">
        <f>IF(E20="","",L19*(1+$F$12))</f>
        <v>1</v>
      </c>
      <c r="M20" s="20">
        <f>IF(E20="","",(1-VLOOKUP(E19,$A$19:$B$134,2,FALSE))*M19)</f>
        <v>0.9940370945945946</v>
      </c>
      <c r="N20" s="21">
        <f>IF(E20="","",N19/((1+$A$12)*(1+$F$12)))</f>
        <v>0.9770395701025891</v>
      </c>
      <c r="O20" s="22">
        <f>IF(E20="","",L20*M20*N20)</f>
        <v>0.9712135755687293</v>
      </c>
      <c r="P20">
        <v>1</v>
      </c>
      <c r="Q20">
        <v>0.000906</v>
      </c>
      <c r="S20" s="15">
        <f>IF(K20="",0,K20*$S$15)</f>
        <v>2963567.1307029435</v>
      </c>
      <c r="T20" s="15">
        <f>IF(K20="",0,S20*N20)</f>
        <v>2895522.3553521675</v>
      </c>
    </row>
    <row r="21" spans="1:20" ht="12.75">
      <c r="A21">
        <v>2</v>
      </c>
      <c r="B21">
        <v>0.000268</v>
      </c>
      <c r="C21">
        <f t="shared" si="3"/>
        <v>0.000268</v>
      </c>
      <c r="D21">
        <v>0.000268</v>
      </c>
      <c r="E21" s="16">
        <f aca="true" t="shared" si="8" ref="E21:E84">IF(E20&lt;MAX($A$19:$A$134),E20+1,"")</f>
        <v>67</v>
      </c>
      <c r="F21" s="17">
        <f aca="true" t="shared" si="9" ref="F21:F69">IF(E21="","",(1-VLOOKUP(E20,$A$19:$B$134,2,FALSE))*F20)</f>
        <v>9875.634056278244</v>
      </c>
      <c r="G21" s="18">
        <f t="shared" si="4"/>
        <v>1</v>
      </c>
      <c r="H21" s="15">
        <f t="shared" si="2"/>
        <v>118507608.67533894</v>
      </c>
      <c r="I21" s="8">
        <f t="shared" si="5"/>
        <v>1857203811.79329</v>
      </c>
      <c r="J21" s="9">
        <f t="shared" si="6"/>
        <v>43644289.577142455</v>
      </c>
      <c r="K21" s="8">
        <f t="shared" si="7"/>
        <v>1900848101.3704324</v>
      </c>
      <c r="L21" s="19">
        <f aca="true" t="shared" si="10" ref="L21:L84">IF(E21="","",L20*(1+$F$12))</f>
        <v>1</v>
      </c>
      <c r="M21" s="20">
        <f aca="true" t="shared" si="11" ref="M21:M84">IF(E21="","",(1-VLOOKUP(E20,$A$19:$B$134,2,FALSE))*M20)</f>
        <v>0.9875634056278244</v>
      </c>
      <c r="N21" s="21">
        <f aca="true" t="shared" si="12" ref="N21:N84">IF(E21="","",N20/((1+$A$12)*(1+$F$12)))</f>
        <v>0.9546063215462521</v>
      </c>
      <c r="O21" s="22">
        <f aca="true" t="shared" si="13" ref="O21:O84">IF(E21="","",L21*M21*N21)</f>
        <v>0.9427342699400668</v>
      </c>
      <c r="P21">
        <v>2</v>
      </c>
      <c r="Q21">
        <v>0.000504</v>
      </c>
      <c r="S21" s="15">
        <f aca="true" t="shared" si="14" ref="S21:S84">IF(K21="",0,K21*$S$15)</f>
        <v>2851272.1520556486</v>
      </c>
      <c r="T21" s="15">
        <f aca="true" t="shared" si="15" ref="T21:T84">IF(K21="",0,S21*N21)</f>
        <v>2721842.4208011087</v>
      </c>
    </row>
    <row r="22" spans="1:20" ht="12.75">
      <c r="A22">
        <v>3</v>
      </c>
      <c r="B22">
        <v>0.000195</v>
      </c>
      <c r="C22">
        <f t="shared" si="3"/>
        <v>0.000195</v>
      </c>
      <c r="D22">
        <v>0.000195</v>
      </c>
      <c r="E22" s="16">
        <f t="shared" si="8"/>
        <v>68</v>
      </c>
      <c r="F22" s="17">
        <f t="shared" si="9"/>
        <v>9805.179859405936</v>
      </c>
      <c r="G22" s="18">
        <f t="shared" si="4"/>
        <v>1</v>
      </c>
      <c r="H22" s="15">
        <f t="shared" si="2"/>
        <v>117662158.31287123</v>
      </c>
      <c r="I22" s="8">
        <f t="shared" si="5"/>
        <v>1783185943.0575612</v>
      </c>
      <c r="J22" s="9">
        <f t="shared" si="6"/>
        <v>41904869.66185282</v>
      </c>
      <c r="K22" s="8">
        <f t="shared" si="7"/>
        <v>1825090812.719414</v>
      </c>
      <c r="L22" s="19">
        <f t="shared" si="10"/>
        <v>1</v>
      </c>
      <c r="M22" s="20">
        <f t="shared" si="11"/>
        <v>0.9805179859405936</v>
      </c>
      <c r="N22" s="21">
        <f t="shared" si="12"/>
        <v>0.9326881500207641</v>
      </c>
      <c r="O22" s="22">
        <f t="shared" si="13"/>
        <v>0.9145175063690179</v>
      </c>
      <c r="P22">
        <v>3</v>
      </c>
      <c r="Q22">
        <v>0.000408</v>
      </c>
      <c r="S22" s="15">
        <f t="shared" si="14"/>
        <v>2737636.219079121</v>
      </c>
      <c r="T22" s="15">
        <f t="shared" si="15"/>
        <v>2553360.860602745</v>
      </c>
    </row>
    <row r="23" spans="1:20" ht="12.75">
      <c r="A23">
        <v>4</v>
      </c>
      <c r="B23">
        <v>0.000166</v>
      </c>
      <c r="C23">
        <f t="shared" si="3"/>
        <v>0.000166</v>
      </c>
      <c r="D23">
        <v>0.000166</v>
      </c>
      <c r="E23" s="16">
        <f t="shared" si="8"/>
        <v>69</v>
      </c>
      <c r="F23" s="17">
        <f t="shared" si="9"/>
        <v>9728.330658070921</v>
      </c>
      <c r="G23" s="18">
        <f t="shared" si="4"/>
        <v>1</v>
      </c>
      <c r="H23" s="15">
        <f t="shared" si="2"/>
        <v>116739967.89685106</v>
      </c>
      <c r="I23" s="8">
        <f t="shared" si="5"/>
        <v>1708350844.822563</v>
      </c>
      <c r="J23" s="9">
        <f t="shared" si="6"/>
        <v>40146244.85333036</v>
      </c>
      <c r="K23" s="8">
        <f t="shared" si="7"/>
        <v>1748497089.6758933</v>
      </c>
      <c r="L23" s="19">
        <f t="shared" si="10"/>
        <v>1</v>
      </c>
      <c r="M23" s="20">
        <f t="shared" si="11"/>
        <v>0.9728330658070921</v>
      </c>
      <c r="N23" s="21">
        <f t="shared" si="12"/>
        <v>0.9112732291360665</v>
      </c>
      <c r="O23" s="22">
        <f t="shared" si="13"/>
        <v>0.8865167292883682</v>
      </c>
      <c r="P23">
        <v>4</v>
      </c>
      <c r="Q23">
        <v>0.000357</v>
      </c>
      <c r="S23" s="15">
        <f t="shared" si="14"/>
        <v>2622745.63451384</v>
      </c>
      <c r="T23" s="15">
        <f t="shared" si="15"/>
        <v>2390037.883565949</v>
      </c>
    </row>
    <row r="24" spans="1:20" ht="12.75">
      <c r="A24">
        <v>5</v>
      </c>
      <c r="B24">
        <v>0.000148</v>
      </c>
      <c r="C24">
        <f t="shared" si="3"/>
        <v>0.000148</v>
      </c>
      <c r="D24">
        <v>0.000148</v>
      </c>
      <c r="E24" s="16">
        <f t="shared" si="8"/>
        <v>70</v>
      </c>
      <c r="F24" s="17">
        <f t="shared" si="9"/>
        <v>9644.418766694493</v>
      </c>
      <c r="G24" s="18">
        <f t="shared" si="4"/>
        <v>1</v>
      </c>
      <c r="H24" s="15">
        <f t="shared" si="2"/>
        <v>115733025.20033391</v>
      </c>
      <c r="I24" s="8">
        <f t="shared" si="5"/>
        <v>1632764064.4755595</v>
      </c>
      <c r="J24" s="9">
        <f t="shared" si="6"/>
        <v>38369955.515175775</v>
      </c>
      <c r="K24" s="8">
        <f t="shared" si="7"/>
        <v>1671134019.9907353</v>
      </c>
      <c r="L24" s="19">
        <f t="shared" si="10"/>
        <v>1</v>
      </c>
      <c r="M24" s="20">
        <f t="shared" si="11"/>
        <v>0.9644418766694492</v>
      </c>
      <c r="N24" s="21">
        <f t="shared" si="12"/>
        <v>0.8903500040411005</v>
      </c>
      <c r="O24" s="22">
        <f t="shared" si="13"/>
        <v>0.8586908287900508</v>
      </c>
      <c r="P24">
        <v>5</v>
      </c>
      <c r="Q24">
        <v>0.000324</v>
      </c>
      <c r="S24" s="15">
        <f t="shared" si="14"/>
        <v>2506701.029986103</v>
      </c>
      <c r="T24" s="15">
        <f t="shared" si="15"/>
        <v>2231841.272177958</v>
      </c>
    </row>
    <row r="25" spans="1:20" ht="12.75">
      <c r="A25">
        <v>6</v>
      </c>
      <c r="B25">
        <v>0.000138</v>
      </c>
      <c r="C25">
        <f t="shared" si="3"/>
        <v>0.000138</v>
      </c>
      <c r="D25">
        <v>0.000138</v>
      </c>
      <c r="E25" s="16">
        <f t="shared" si="8"/>
        <v>71</v>
      </c>
      <c r="F25" s="17">
        <f t="shared" si="9"/>
        <v>9538.473203830625</v>
      </c>
      <c r="G25" s="18">
        <f t="shared" si="4"/>
        <v>1</v>
      </c>
      <c r="H25" s="15">
        <f t="shared" si="2"/>
        <v>114461678.4459675</v>
      </c>
      <c r="I25" s="8">
        <f t="shared" si="5"/>
        <v>1556672341.5447679</v>
      </c>
      <c r="J25" s="9">
        <f t="shared" si="6"/>
        <v>36581800.02630217</v>
      </c>
      <c r="K25" s="8">
        <f t="shared" si="7"/>
        <v>1593254141.57107</v>
      </c>
      <c r="L25" s="19">
        <f t="shared" si="10"/>
        <v>1</v>
      </c>
      <c r="M25" s="20">
        <f t="shared" si="11"/>
        <v>0.9538473203830625</v>
      </c>
      <c r="N25" s="21">
        <f t="shared" si="12"/>
        <v>0.8699071851891553</v>
      </c>
      <c r="O25" s="22">
        <f t="shared" si="13"/>
        <v>0.8297586375746483</v>
      </c>
      <c r="P25">
        <v>6</v>
      </c>
      <c r="Q25">
        <v>0.000301</v>
      </c>
      <c r="S25" s="15">
        <f t="shared" si="14"/>
        <v>2389881.212356605</v>
      </c>
      <c r="T25" s="15">
        <f t="shared" si="15"/>
        <v>2078974.8383775803</v>
      </c>
    </row>
    <row r="26" spans="1:20" ht="12.75">
      <c r="A26">
        <v>7</v>
      </c>
      <c r="B26">
        <v>0.00013</v>
      </c>
      <c r="C26">
        <f t="shared" si="3"/>
        <v>0.00013</v>
      </c>
      <c r="D26">
        <v>0.00013</v>
      </c>
      <c r="E26" s="16">
        <f t="shared" si="8"/>
        <v>72</v>
      </c>
      <c r="F26" s="17">
        <f t="shared" si="9"/>
        <v>9422.670204086127</v>
      </c>
      <c r="G26" s="18">
        <f t="shared" si="4"/>
        <v>1</v>
      </c>
      <c r="H26" s="15">
        <f t="shared" si="2"/>
        <v>113072042.44903353</v>
      </c>
      <c r="I26" s="8">
        <f t="shared" si="5"/>
        <v>1480182099.1220365</v>
      </c>
      <c r="J26" s="9">
        <f t="shared" si="6"/>
        <v>34784279.32936797</v>
      </c>
      <c r="K26" s="8">
        <f t="shared" si="7"/>
        <v>1514966378.4514043</v>
      </c>
      <c r="L26" s="19">
        <f t="shared" si="10"/>
        <v>1</v>
      </c>
      <c r="M26" s="20">
        <f t="shared" si="11"/>
        <v>0.9422670204086128</v>
      </c>
      <c r="N26" s="21">
        <f t="shared" si="12"/>
        <v>0.8499337422463656</v>
      </c>
      <c r="O26" s="22">
        <f t="shared" si="13"/>
        <v>0.8008645348512249</v>
      </c>
      <c r="P26">
        <v>7</v>
      </c>
      <c r="Q26">
        <v>0.000286</v>
      </c>
      <c r="S26" s="15">
        <f t="shared" si="14"/>
        <v>2272449.5676771067</v>
      </c>
      <c r="T26" s="15">
        <f t="shared" si="15"/>
        <v>1931431.565121939</v>
      </c>
    </row>
    <row r="27" spans="1:20" ht="12.75">
      <c r="A27">
        <v>8</v>
      </c>
      <c r="B27">
        <v>0.000122</v>
      </c>
      <c r="C27">
        <f t="shared" si="3"/>
        <v>0.000122</v>
      </c>
      <c r="D27">
        <v>0.000122</v>
      </c>
      <c r="E27" s="16">
        <f t="shared" si="8"/>
        <v>73</v>
      </c>
      <c r="F27" s="17">
        <f t="shared" si="9"/>
        <v>9297.003252290777</v>
      </c>
      <c r="G27" s="18">
        <f t="shared" si="4"/>
        <v>1</v>
      </c>
      <c r="H27" s="15">
        <f t="shared" si="2"/>
        <v>111564039.02748932</v>
      </c>
      <c r="I27" s="8">
        <f t="shared" si="5"/>
        <v>1403402339.423915</v>
      </c>
      <c r="J27" s="9">
        <f t="shared" si="6"/>
        <v>32979954.976462107</v>
      </c>
      <c r="K27" s="8">
        <f t="shared" si="7"/>
        <v>1436382294.400377</v>
      </c>
      <c r="L27" s="19">
        <f t="shared" si="10"/>
        <v>1</v>
      </c>
      <c r="M27" s="20">
        <f t="shared" si="11"/>
        <v>0.9297003252290776</v>
      </c>
      <c r="N27" s="21">
        <f t="shared" si="12"/>
        <v>0.8304188981400739</v>
      </c>
      <c r="O27" s="22">
        <f t="shared" si="13"/>
        <v>0.772040719677199</v>
      </c>
      <c r="P27">
        <v>8</v>
      </c>
      <c r="Q27">
        <v>0.000328</v>
      </c>
      <c r="S27" s="15">
        <f t="shared" si="14"/>
        <v>2154573.441600566</v>
      </c>
      <c r="T27" s="15">
        <f t="shared" si="15"/>
        <v>1789198.5033358086</v>
      </c>
    </row>
    <row r="28" spans="1:20" ht="12.75">
      <c r="A28">
        <v>9</v>
      </c>
      <c r="B28">
        <v>0.000113</v>
      </c>
      <c r="C28">
        <f t="shared" si="3"/>
        <v>0.000113</v>
      </c>
      <c r="D28">
        <v>0.000113</v>
      </c>
      <c r="E28" s="16">
        <f t="shared" si="8"/>
        <v>74</v>
      </c>
      <c r="F28" s="17">
        <f t="shared" si="9"/>
        <v>9161.715149878388</v>
      </c>
      <c r="G28" s="18">
        <f t="shared" si="4"/>
        <v>1</v>
      </c>
      <c r="H28" s="15">
        <f t="shared" si="2"/>
        <v>109940581.79854065</v>
      </c>
      <c r="I28" s="8">
        <f t="shared" si="5"/>
        <v>1326441712.6018364</v>
      </c>
      <c r="J28" s="9">
        <f t="shared" si="6"/>
        <v>31171380.24614326</v>
      </c>
      <c r="K28" s="8">
        <f t="shared" si="7"/>
        <v>1357613092.8479798</v>
      </c>
      <c r="L28" s="19">
        <f t="shared" si="10"/>
        <v>1</v>
      </c>
      <c r="M28" s="20">
        <f t="shared" si="11"/>
        <v>0.9161715149878387</v>
      </c>
      <c r="N28" s="21">
        <f t="shared" si="12"/>
        <v>0.8113521232438434</v>
      </c>
      <c r="O28" s="22">
        <f t="shared" si="13"/>
        <v>0.7433377039409116</v>
      </c>
      <c r="P28">
        <v>9</v>
      </c>
      <c r="Q28">
        <v>0.000362</v>
      </c>
      <c r="S28" s="15">
        <f t="shared" si="14"/>
        <v>2036419.6392719697</v>
      </c>
      <c r="T28" s="15">
        <f t="shared" si="15"/>
        <v>1652253.3981387743</v>
      </c>
    </row>
    <row r="29" spans="1:20" ht="12.75">
      <c r="A29">
        <v>10</v>
      </c>
      <c r="B29">
        <v>0.000107</v>
      </c>
      <c r="C29">
        <f t="shared" si="3"/>
        <v>0.000107</v>
      </c>
      <c r="D29">
        <v>0.000107</v>
      </c>
      <c r="E29" s="16">
        <f t="shared" si="8"/>
        <v>75</v>
      </c>
      <c r="F29" s="17">
        <f t="shared" si="9"/>
        <v>9016.535761302035</v>
      </c>
      <c r="G29" s="18">
        <f t="shared" si="4"/>
        <v>1</v>
      </c>
      <c r="H29" s="15">
        <f t="shared" si="2"/>
        <v>108198429.13562442</v>
      </c>
      <c r="I29" s="8">
        <f t="shared" si="5"/>
        <v>1249414663.7123554</v>
      </c>
      <c r="J29" s="9">
        <f t="shared" si="6"/>
        <v>29361244.597240448</v>
      </c>
      <c r="K29" s="8">
        <f t="shared" si="7"/>
        <v>1278775908.3095958</v>
      </c>
      <c r="L29" s="19">
        <f t="shared" si="10"/>
        <v>1</v>
      </c>
      <c r="M29" s="20">
        <f t="shared" si="11"/>
        <v>0.9016535761302034</v>
      </c>
      <c r="N29" s="21">
        <f t="shared" si="12"/>
        <v>0.7927231296959877</v>
      </c>
      <c r="O29" s="22">
        <f t="shared" si="13"/>
        <v>0.7147616447715143</v>
      </c>
      <c r="P29">
        <v>10</v>
      </c>
      <c r="Q29">
        <v>0.00039</v>
      </c>
      <c r="S29" s="15">
        <f t="shared" si="14"/>
        <v>1918163.8624643937</v>
      </c>
      <c r="T29" s="15">
        <f t="shared" si="15"/>
        <v>1520572.8603225183</v>
      </c>
    </row>
    <row r="30" spans="1:20" ht="12.75">
      <c r="A30">
        <v>11</v>
      </c>
      <c r="B30">
        <v>0.00011</v>
      </c>
      <c r="C30">
        <f t="shared" si="3"/>
        <v>0.00011</v>
      </c>
      <c r="D30">
        <v>0.00011</v>
      </c>
      <c r="E30" s="16">
        <f t="shared" si="8"/>
        <v>76</v>
      </c>
      <c r="F30" s="17">
        <f t="shared" si="9"/>
        <v>8843.087018359432</v>
      </c>
      <c r="G30" s="18">
        <f t="shared" si="4"/>
        <v>1</v>
      </c>
      <c r="H30" s="15">
        <f t="shared" si="2"/>
        <v>106117044.22031319</v>
      </c>
      <c r="I30" s="8">
        <f t="shared" si="5"/>
        <v>1172658864.0892825</v>
      </c>
      <c r="J30" s="9">
        <f t="shared" si="6"/>
        <v>27557483.30609823</v>
      </c>
      <c r="K30" s="8">
        <f t="shared" si="7"/>
        <v>1200216347.3953807</v>
      </c>
      <c r="L30" s="19">
        <f t="shared" si="10"/>
        <v>1</v>
      </c>
      <c r="M30" s="20">
        <f t="shared" si="11"/>
        <v>0.8843087018359431</v>
      </c>
      <c r="N30" s="21">
        <f t="shared" si="12"/>
        <v>0.7745218658485468</v>
      </c>
      <c r="O30" s="22">
        <f t="shared" si="13"/>
        <v>0.6849164257320809</v>
      </c>
      <c r="P30">
        <v>11</v>
      </c>
      <c r="Q30">
        <v>0.000413</v>
      </c>
      <c r="S30" s="15">
        <f t="shared" si="14"/>
        <v>1800324.5210930712</v>
      </c>
      <c r="T30" s="15">
        <f t="shared" si="15"/>
        <v>1394390.707209897</v>
      </c>
    </row>
    <row r="31" spans="1:20" ht="12.75">
      <c r="A31">
        <v>12</v>
      </c>
      <c r="B31">
        <v>0.000133</v>
      </c>
      <c r="C31">
        <f t="shared" si="3"/>
        <v>0.000133</v>
      </c>
      <c r="D31">
        <v>0.000133</v>
      </c>
      <c r="E31" s="16">
        <f t="shared" si="8"/>
        <v>77</v>
      </c>
      <c r="F31" s="17">
        <f t="shared" si="9"/>
        <v>8655.713801535068</v>
      </c>
      <c r="G31" s="18">
        <f t="shared" si="4"/>
        <v>1</v>
      </c>
      <c r="H31" s="15">
        <f t="shared" si="2"/>
        <v>103868565.61842082</v>
      </c>
      <c r="I31" s="8">
        <f t="shared" si="5"/>
        <v>1096347781.77696</v>
      </c>
      <c r="J31" s="9">
        <f t="shared" si="6"/>
        <v>25764172.87175864</v>
      </c>
      <c r="K31" s="8">
        <f t="shared" si="7"/>
        <v>1122111954.6487186</v>
      </c>
      <c r="L31" s="19">
        <f t="shared" si="10"/>
        <v>1</v>
      </c>
      <c r="M31" s="20">
        <f t="shared" si="11"/>
        <v>0.8655713801535068</v>
      </c>
      <c r="N31" s="21">
        <f t="shared" si="12"/>
        <v>0.7567385108437193</v>
      </c>
      <c r="O31" s="22">
        <f t="shared" si="13"/>
        <v>0.6550111972463076</v>
      </c>
      <c r="P31">
        <v>12</v>
      </c>
      <c r="Q31">
        <v>0.000431</v>
      </c>
      <c r="S31" s="15">
        <f t="shared" si="14"/>
        <v>1683167.9319730778</v>
      </c>
      <c r="T31" s="15">
        <f t="shared" si="15"/>
        <v>1273717.9943412095</v>
      </c>
    </row>
    <row r="32" spans="1:20" ht="12.75">
      <c r="A32">
        <v>13</v>
      </c>
      <c r="B32">
        <v>0.000178</v>
      </c>
      <c r="C32">
        <f t="shared" si="3"/>
        <v>0.000178</v>
      </c>
      <c r="D32">
        <v>0.000178</v>
      </c>
      <c r="E32" s="16">
        <f t="shared" si="8"/>
        <v>78</v>
      </c>
      <c r="F32" s="17">
        <f t="shared" si="9"/>
        <v>8453.502555834946</v>
      </c>
      <c r="G32" s="18">
        <f t="shared" si="4"/>
        <v>1</v>
      </c>
      <c r="H32" s="15">
        <f t="shared" si="2"/>
        <v>101442030.67001936</v>
      </c>
      <c r="I32" s="8">
        <f t="shared" si="5"/>
        <v>1020669923.9786992</v>
      </c>
      <c r="J32" s="9">
        <f t="shared" si="6"/>
        <v>23985743.21349951</v>
      </c>
      <c r="K32" s="8">
        <f t="shared" si="7"/>
        <v>1044655667.1921988</v>
      </c>
      <c r="L32" s="19">
        <f t="shared" si="10"/>
        <v>1</v>
      </c>
      <c r="M32" s="20">
        <f t="shared" si="11"/>
        <v>0.8453502555834946</v>
      </c>
      <c r="N32" s="21">
        <f t="shared" si="12"/>
        <v>0.739363469314821</v>
      </c>
      <c r="O32" s="22">
        <f t="shared" si="13"/>
        <v>0.6250210977543832</v>
      </c>
      <c r="P32">
        <v>13</v>
      </c>
      <c r="Q32">
        <v>0.000446</v>
      </c>
      <c r="S32" s="15">
        <f t="shared" si="14"/>
        <v>1566983.5007882982</v>
      </c>
      <c r="T32" s="15">
        <f t="shared" si="15"/>
        <v>1158570.3575019196</v>
      </c>
    </row>
    <row r="33" spans="1:20" ht="12.75">
      <c r="A33">
        <v>14</v>
      </c>
      <c r="B33">
        <v>0.000238</v>
      </c>
      <c r="C33">
        <f t="shared" si="3"/>
        <v>0.000238</v>
      </c>
      <c r="D33">
        <v>0.000238</v>
      </c>
      <c r="E33" s="16">
        <f t="shared" si="8"/>
        <v>79</v>
      </c>
      <c r="F33" s="17">
        <f t="shared" si="9"/>
        <v>8235.644010752314</v>
      </c>
      <c r="G33" s="18">
        <f t="shared" si="4"/>
        <v>1</v>
      </c>
      <c r="H33" s="15">
        <f t="shared" si="2"/>
        <v>98827728.12902777</v>
      </c>
      <c r="I33" s="8">
        <f t="shared" si="5"/>
        <v>945827939.063171</v>
      </c>
      <c r="J33" s="9">
        <f t="shared" si="6"/>
        <v>22226956.567984592</v>
      </c>
      <c r="K33" s="8">
        <f t="shared" si="7"/>
        <v>968054895.6311556</v>
      </c>
      <c r="L33" s="19">
        <f t="shared" si="10"/>
        <v>1</v>
      </c>
      <c r="M33" s="20">
        <f t="shared" si="11"/>
        <v>0.8235644010752313</v>
      </c>
      <c r="N33" s="21">
        <f t="shared" si="12"/>
        <v>0.7223873662089115</v>
      </c>
      <c r="O33" s="22">
        <f t="shared" si="13"/>
        <v>0.594932518596156</v>
      </c>
      <c r="P33">
        <v>14</v>
      </c>
      <c r="Q33">
        <v>0.000458</v>
      </c>
      <c r="S33" s="15">
        <f t="shared" si="14"/>
        <v>1452082.3434467334</v>
      </c>
      <c r="T33" s="15">
        <f t="shared" si="15"/>
        <v>1048965.9396009499</v>
      </c>
    </row>
    <row r="34" spans="1:20" ht="12.75">
      <c r="A34">
        <v>15</v>
      </c>
      <c r="B34">
        <v>0.000308</v>
      </c>
      <c r="C34">
        <f t="shared" si="3"/>
        <v>0.000308</v>
      </c>
      <c r="D34">
        <v>0.000308</v>
      </c>
      <c r="E34" s="16">
        <f t="shared" si="8"/>
        <v>80</v>
      </c>
      <c r="F34" s="17">
        <f t="shared" si="9"/>
        <v>8001.0688325321125</v>
      </c>
      <c r="G34" s="18">
        <f t="shared" si="4"/>
        <v>1</v>
      </c>
      <c r="H34" s="15">
        <f t="shared" si="2"/>
        <v>96012825.99038535</v>
      </c>
      <c r="I34" s="8">
        <f t="shared" si="5"/>
        <v>872042069.6407702</v>
      </c>
      <c r="J34" s="9">
        <f t="shared" si="6"/>
        <v>20492988.636558168</v>
      </c>
      <c r="K34" s="8">
        <f t="shared" si="7"/>
        <v>892535058.2773284</v>
      </c>
      <c r="L34" s="19">
        <f t="shared" si="10"/>
        <v>1</v>
      </c>
      <c r="M34" s="20">
        <f t="shared" si="11"/>
        <v>0.8001068832532111</v>
      </c>
      <c r="N34" s="21">
        <f t="shared" si="12"/>
        <v>0.7058010417282965</v>
      </c>
      <c r="O34" s="22">
        <f t="shared" si="13"/>
        <v>0.5647162716940969</v>
      </c>
      <c r="P34">
        <v>15</v>
      </c>
      <c r="Q34">
        <v>0.00047</v>
      </c>
      <c r="S34" s="15">
        <f t="shared" si="14"/>
        <v>1338802.5874159925</v>
      </c>
      <c r="T34" s="15">
        <f t="shared" si="15"/>
        <v>944928.2608667463</v>
      </c>
    </row>
    <row r="35" spans="1:20" ht="12.75">
      <c r="A35">
        <v>16</v>
      </c>
      <c r="B35">
        <v>0.000372</v>
      </c>
      <c r="C35">
        <f t="shared" si="3"/>
        <v>0.000372</v>
      </c>
      <c r="D35">
        <v>0.000372</v>
      </c>
      <c r="E35" s="16">
        <f t="shared" si="8"/>
        <v>81</v>
      </c>
      <c r="F35" s="17">
        <f t="shared" si="9"/>
        <v>7739.6979495485875</v>
      </c>
      <c r="G35" s="18">
        <f t="shared" si="4"/>
        <v>1</v>
      </c>
      <c r="H35" s="15">
        <f t="shared" si="2"/>
        <v>92876375.39458305</v>
      </c>
      <c r="I35" s="8">
        <f t="shared" si="5"/>
        <v>799658682.8827453</v>
      </c>
      <c r="J35" s="9">
        <f t="shared" si="6"/>
        <v>18791979.047744576</v>
      </c>
      <c r="K35" s="8">
        <f t="shared" si="7"/>
        <v>818450661.9304899</v>
      </c>
      <c r="L35" s="19">
        <f t="shared" si="10"/>
        <v>1</v>
      </c>
      <c r="M35" s="20">
        <f t="shared" si="11"/>
        <v>0.7739697949548586</v>
      </c>
      <c r="N35" s="21">
        <f t="shared" si="12"/>
        <v>0.6895955463881743</v>
      </c>
      <c r="O35" s="22">
        <f t="shared" si="13"/>
        <v>0.533726123639839</v>
      </c>
      <c r="P35">
        <v>16</v>
      </c>
      <c r="Q35">
        <v>0.000481</v>
      </c>
      <c r="S35" s="15">
        <f t="shared" si="14"/>
        <v>1227675.992895735</v>
      </c>
      <c r="T35" s="15">
        <f t="shared" si="15"/>
        <v>846599.8971085788</v>
      </c>
    </row>
    <row r="36" spans="1:20" ht="12.75">
      <c r="A36">
        <v>17</v>
      </c>
      <c r="B36">
        <v>0.000421</v>
      </c>
      <c r="C36">
        <f t="shared" si="3"/>
        <v>0.000421</v>
      </c>
      <c r="D36">
        <v>0.000421</v>
      </c>
      <c r="E36" s="16">
        <f t="shared" si="8"/>
        <v>82</v>
      </c>
      <c r="F36" s="17">
        <f t="shared" si="9"/>
        <v>7458.1728951334035</v>
      </c>
      <c r="G36" s="18">
        <f t="shared" si="4"/>
        <v>1</v>
      </c>
      <c r="H36" s="15">
        <f t="shared" si="2"/>
        <v>89498074.74160084</v>
      </c>
      <c r="I36" s="8">
        <f t="shared" si="5"/>
        <v>728952587.188889</v>
      </c>
      <c r="J36" s="9">
        <f t="shared" si="6"/>
        <v>17130385.79893895</v>
      </c>
      <c r="K36" s="8">
        <f t="shared" si="7"/>
        <v>746082972.987828</v>
      </c>
      <c r="L36" s="19">
        <f t="shared" si="10"/>
        <v>1</v>
      </c>
      <c r="M36" s="20">
        <f t="shared" si="11"/>
        <v>0.7458172895133401</v>
      </c>
      <c r="N36" s="21">
        <f t="shared" si="12"/>
        <v>0.6737621361877619</v>
      </c>
      <c r="O36" s="22">
        <f t="shared" si="13"/>
        <v>0.5025034501882746</v>
      </c>
      <c r="P36">
        <v>17</v>
      </c>
      <c r="Q36">
        <v>0.000495</v>
      </c>
      <c r="S36" s="15">
        <f t="shared" si="14"/>
        <v>1119124.459481742</v>
      </c>
      <c r="T36" s="15">
        <f t="shared" si="15"/>
        <v>754023.6864803929</v>
      </c>
    </row>
    <row r="37" spans="1:20" ht="12.75">
      <c r="A37">
        <v>18</v>
      </c>
      <c r="B37">
        <v>0.000445</v>
      </c>
      <c r="C37">
        <f t="shared" si="3"/>
        <v>0.000445</v>
      </c>
      <c r="D37">
        <v>0.000445</v>
      </c>
      <c r="E37" s="16">
        <f t="shared" si="8"/>
        <v>83</v>
      </c>
      <c r="F37" s="17">
        <f t="shared" si="9"/>
        <v>7155.832369150352</v>
      </c>
      <c r="G37" s="18">
        <f t="shared" si="4"/>
        <v>1</v>
      </c>
      <c r="H37" s="15">
        <f t="shared" si="2"/>
        <v>85869988.42980422</v>
      </c>
      <c r="I37" s="8">
        <f t="shared" si="5"/>
        <v>660212984.5580238</v>
      </c>
      <c r="J37" s="9">
        <f t="shared" si="6"/>
        <v>15515005.13711361</v>
      </c>
      <c r="K37" s="8">
        <f t="shared" si="7"/>
        <v>675727989.6951374</v>
      </c>
      <c r="L37" s="19">
        <f t="shared" si="10"/>
        <v>1</v>
      </c>
      <c r="M37" s="20">
        <f t="shared" si="11"/>
        <v>0.715583236915035</v>
      </c>
      <c r="N37" s="21">
        <f t="shared" si="12"/>
        <v>0.658292267892293</v>
      </c>
      <c r="O37" s="22">
        <f t="shared" si="13"/>
        <v>0.4710629118945064</v>
      </c>
      <c r="P37">
        <v>18</v>
      </c>
      <c r="Q37">
        <v>0.00051</v>
      </c>
      <c r="S37" s="15">
        <f t="shared" si="14"/>
        <v>1013591.984542706</v>
      </c>
      <c r="T37" s="15">
        <f t="shared" si="15"/>
        <v>667239.766222068</v>
      </c>
    </row>
    <row r="38" spans="1:20" ht="12.75">
      <c r="A38">
        <v>19</v>
      </c>
      <c r="B38">
        <v>0.000451</v>
      </c>
      <c r="C38">
        <f t="shared" si="3"/>
        <v>0.000451</v>
      </c>
      <c r="D38">
        <v>0.000451</v>
      </c>
      <c r="E38" s="16">
        <f t="shared" si="8"/>
        <v>84</v>
      </c>
      <c r="F38" s="17">
        <f t="shared" si="9"/>
        <v>6832.46719806685</v>
      </c>
      <c r="G38" s="18">
        <f t="shared" si="4"/>
        <v>1</v>
      </c>
      <c r="H38" s="15">
        <f t="shared" si="2"/>
        <v>81989606.3768022</v>
      </c>
      <c r="I38" s="8">
        <f t="shared" si="5"/>
        <v>593738383.3183352</v>
      </c>
      <c r="J38" s="9">
        <f t="shared" si="6"/>
        <v>13952852.007980922</v>
      </c>
      <c r="K38" s="8">
        <f t="shared" si="7"/>
        <v>607691235.3263161</v>
      </c>
      <c r="L38" s="19">
        <f t="shared" si="10"/>
        <v>1</v>
      </c>
      <c r="M38" s="20">
        <f t="shared" si="11"/>
        <v>0.6832467198066848</v>
      </c>
      <c r="N38" s="21">
        <f t="shared" si="12"/>
        <v>0.6431775944233443</v>
      </c>
      <c r="O38" s="22">
        <f t="shared" si="13"/>
        <v>0.4394489816429043</v>
      </c>
      <c r="P38">
        <v>19</v>
      </c>
      <c r="Q38">
        <v>0.000528</v>
      </c>
      <c r="S38" s="15">
        <f t="shared" si="14"/>
        <v>911536.8529894742</v>
      </c>
      <c r="T38" s="15">
        <f t="shared" si="15"/>
        <v>586280.0803339956</v>
      </c>
    </row>
    <row r="39" spans="1:20" ht="12.75">
      <c r="A39">
        <v>20</v>
      </c>
      <c r="B39">
        <v>0.000454</v>
      </c>
      <c r="C39">
        <f t="shared" si="3"/>
        <v>0.000454</v>
      </c>
      <c r="D39">
        <v>0.000454</v>
      </c>
      <c r="E39" s="16">
        <f t="shared" si="8"/>
        <v>85</v>
      </c>
      <c r="F39" s="17">
        <f t="shared" si="9"/>
        <v>6488.180937379284</v>
      </c>
      <c r="G39" s="18">
        <f t="shared" si="4"/>
        <v>1</v>
      </c>
      <c r="H39" s="15">
        <f t="shared" si="2"/>
        <v>77858171.24855141</v>
      </c>
      <c r="I39" s="8">
        <f t="shared" si="5"/>
        <v>529833064.0777647</v>
      </c>
      <c r="J39" s="9">
        <f t="shared" si="6"/>
        <v>12451077.00582751</v>
      </c>
      <c r="K39" s="8">
        <f t="shared" si="7"/>
        <v>542284141.0835922</v>
      </c>
      <c r="L39" s="19">
        <f t="shared" si="10"/>
        <v>1</v>
      </c>
      <c r="M39" s="20">
        <f t="shared" si="11"/>
        <v>0.6488180937379282</v>
      </c>
      <c r="N39" s="21">
        <f t="shared" si="12"/>
        <v>0.6284099603550017</v>
      </c>
      <c r="O39" s="22">
        <f t="shared" si="13"/>
        <v>0.4077237525634593</v>
      </c>
      <c r="P39">
        <v>20</v>
      </c>
      <c r="Q39">
        <v>0.000549</v>
      </c>
      <c r="S39" s="15">
        <f t="shared" si="14"/>
        <v>813426.2116253882</v>
      </c>
      <c r="T39" s="15">
        <f t="shared" si="15"/>
        <v>511165.1333992295</v>
      </c>
    </row>
    <row r="40" spans="1:20" ht="12.75">
      <c r="A40">
        <v>21</v>
      </c>
      <c r="B40">
        <v>0.000462</v>
      </c>
      <c r="C40">
        <f t="shared" si="3"/>
        <v>0.000462</v>
      </c>
      <c r="D40">
        <v>0.000462</v>
      </c>
      <c r="E40" s="16">
        <f t="shared" si="8"/>
        <v>86</v>
      </c>
      <c r="F40" s="17">
        <f t="shared" si="9"/>
        <v>6114.1994400791355</v>
      </c>
      <c r="G40" s="18">
        <f t="shared" si="4"/>
        <v>1</v>
      </c>
      <c r="H40" s="15">
        <f t="shared" si="2"/>
        <v>73370393.28094962</v>
      </c>
      <c r="I40" s="8">
        <f t="shared" si="5"/>
        <v>468913747.8026426</v>
      </c>
      <c r="J40" s="9">
        <f t="shared" si="6"/>
        <v>11019473.073362136</v>
      </c>
      <c r="K40" s="8">
        <f t="shared" si="7"/>
        <v>479933220.8760047</v>
      </c>
      <c r="L40" s="19">
        <f t="shared" si="10"/>
        <v>1</v>
      </c>
      <c r="M40" s="20">
        <f t="shared" si="11"/>
        <v>0.6114199440079133</v>
      </c>
      <c r="N40" s="21">
        <f t="shared" si="12"/>
        <v>0.613981397513436</v>
      </c>
      <c r="O40" s="22">
        <f t="shared" si="13"/>
        <v>0.37540047168956536</v>
      </c>
      <c r="P40">
        <v>21</v>
      </c>
      <c r="Q40">
        <v>0.000573</v>
      </c>
      <c r="S40" s="15">
        <f t="shared" si="14"/>
        <v>719899.831314007</v>
      </c>
      <c r="T40" s="15">
        <f t="shared" si="15"/>
        <v>442005.10449986084</v>
      </c>
    </row>
    <row r="41" spans="1:20" ht="12.75">
      <c r="A41">
        <v>22</v>
      </c>
      <c r="B41">
        <v>0.000469</v>
      </c>
      <c r="C41">
        <f t="shared" si="3"/>
        <v>0.000469</v>
      </c>
      <c r="D41">
        <v>0.000469</v>
      </c>
      <c r="E41" s="16">
        <f t="shared" si="8"/>
        <v>87</v>
      </c>
      <c r="F41" s="17">
        <f t="shared" si="9"/>
        <v>5720.9877737164525</v>
      </c>
      <c r="G41" s="18">
        <f t="shared" si="4"/>
        <v>1</v>
      </c>
      <c r="H41" s="15">
        <f t="shared" si="2"/>
        <v>68651853.28459743</v>
      </c>
      <c r="I41" s="8">
        <f t="shared" si="5"/>
        <v>411281367.5914073</v>
      </c>
      <c r="J41" s="9">
        <f t="shared" si="6"/>
        <v>9665112.138398103</v>
      </c>
      <c r="K41" s="8">
        <f t="shared" si="7"/>
        <v>420946479.7298054</v>
      </c>
      <c r="L41" s="19">
        <f t="shared" si="10"/>
        <v>1</v>
      </c>
      <c r="M41" s="20">
        <f t="shared" si="11"/>
        <v>0.572098777371645</v>
      </c>
      <c r="N41" s="21">
        <f t="shared" si="12"/>
        <v>0.5998841206775143</v>
      </c>
      <c r="O41" s="22">
        <f t="shared" si="13"/>
        <v>0.3431929720042703</v>
      </c>
      <c r="P41">
        <v>22</v>
      </c>
      <c r="Q41">
        <v>0.000599</v>
      </c>
      <c r="S41" s="15">
        <f t="shared" si="14"/>
        <v>631419.7195947082</v>
      </c>
      <c r="T41" s="15">
        <f t="shared" si="15"/>
        <v>378778.66326751414</v>
      </c>
    </row>
    <row r="42" spans="1:20" ht="12.75">
      <c r="A42">
        <v>23</v>
      </c>
      <c r="B42">
        <v>0.00048</v>
      </c>
      <c r="C42">
        <f t="shared" si="3"/>
        <v>0.00048</v>
      </c>
      <c r="D42">
        <v>0.00048</v>
      </c>
      <c r="E42" s="16">
        <f t="shared" si="8"/>
        <v>88</v>
      </c>
      <c r="F42" s="17">
        <f t="shared" si="9"/>
        <v>5310.611909733156</v>
      </c>
      <c r="G42" s="18">
        <f t="shared" si="4"/>
        <v>1</v>
      </c>
      <c r="H42" s="15">
        <f t="shared" si="2"/>
        <v>63727342.91679787</v>
      </c>
      <c r="I42" s="8">
        <f t="shared" si="5"/>
        <v>357219136.81300753</v>
      </c>
      <c r="J42" s="9">
        <f t="shared" si="6"/>
        <v>8394649.715105705</v>
      </c>
      <c r="K42" s="8">
        <f t="shared" si="7"/>
        <v>365613786.52811325</v>
      </c>
      <c r="L42" s="19">
        <f t="shared" si="10"/>
        <v>1</v>
      </c>
      <c r="M42" s="20">
        <f t="shared" si="11"/>
        <v>0.5310611909733154</v>
      </c>
      <c r="N42" s="21">
        <f t="shared" si="12"/>
        <v>0.5861105233781282</v>
      </c>
      <c r="O42" s="22">
        <f t="shared" si="13"/>
        <v>0.311260552587182</v>
      </c>
      <c r="P42">
        <v>23</v>
      </c>
      <c r="Q42">
        <v>0.000627</v>
      </c>
      <c r="S42" s="15">
        <f t="shared" si="14"/>
        <v>548420.6797921698</v>
      </c>
      <c r="T42" s="15">
        <f t="shared" si="15"/>
        <v>321435.1316643775</v>
      </c>
    </row>
    <row r="43" spans="1:20" ht="12.75">
      <c r="A43">
        <v>24</v>
      </c>
      <c r="B43">
        <v>0.000493</v>
      </c>
      <c r="C43">
        <f t="shared" si="3"/>
        <v>0.000493</v>
      </c>
      <c r="D43">
        <v>0.000493</v>
      </c>
      <c r="E43" s="16">
        <f t="shared" si="8"/>
        <v>89</v>
      </c>
      <c r="F43" s="17">
        <f t="shared" si="9"/>
        <v>4886.117526631921</v>
      </c>
      <c r="G43" s="18">
        <f t="shared" si="4"/>
        <v>1</v>
      </c>
      <c r="H43" s="15">
        <f t="shared" si="2"/>
        <v>58633410.31958304</v>
      </c>
      <c r="I43" s="8">
        <f t="shared" si="5"/>
        <v>306980376.2085302</v>
      </c>
      <c r="J43" s="9">
        <f t="shared" si="6"/>
        <v>7214038.840900483</v>
      </c>
      <c r="K43" s="8">
        <f t="shared" si="7"/>
        <v>314194415.04943067</v>
      </c>
      <c r="L43" s="19">
        <f t="shared" si="10"/>
        <v>1</v>
      </c>
      <c r="M43" s="20">
        <f t="shared" si="11"/>
        <v>0.4886117526631919</v>
      </c>
      <c r="N43" s="21">
        <f t="shared" si="12"/>
        <v>0.5726531737939698</v>
      </c>
      <c r="O43" s="22">
        <f t="shared" si="13"/>
        <v>0.279805070915611</v>
      </c>
      <c r="P43">
        <v>24</v>
      </c>
      <c r="Q43">
        <v>0.000657</v>
      </c>
      <c r="S43" s="15">
        <f t="shared" si="14"/>
        <v>471291.622574146</v>
      </c>
      <c r="T43" s="15">
        <f t="shared" si="15"/>
        <v>269886.6434495945</v>
      </c>
    </row>
    <row r="44" spans="1:20" ht="12.75">
      <c r="A44">
        <v>25</v>
      </c>
      <c r="B44">
        <v>0.000507</v>
      </c>
      <c r="C44">
        <f t="shared" si="3"/>
        <v>0.000507</v>
      </c>
      <c r="D44">
        <v>0.000507</v>
      </c>
      <c r="E44" s="16">
        <f t="shared" si="8"/>
        <v>90</v>
      </c>
      <c r="F44" s="17">
        <f t="shared" si="9"/>
        <v>4451.595009116531</v>
      </c>
      <c r="G44" s="18">
        <f t="shared" si="4"/>
        <v>1</v>
      </c>
      <c r="H44" s="15">
        <f t="shared" si="2"/>
        <v>53419140.10939838</v>
      </c>
      <c r="I44" s="8">
        <f t="shared" si="5"/>
        <v>260775274.9400323</v>
      </c>
      <c r="J44" s="9">
        <f t="shared" si="6"/>
        <v>6128218.961090779</v>
      </c>
      <c r="K44" s="8">
        <f t="shared" si="7"/>
        <v>266903493.90112308</v>
      </c>
      <c r="L44" s="19">
        <f t="shared" si="10"/>
        <v>1</v>
      </c>
      <c r="M44" s="20">
        <f t="shared" si="11"/>
        <v>0.44515950091165296</v>
      </c>
      <c r="N44" s="21">
        <f t="shared" si="12"/>
        <v>0.5595048107415436</v>
      </c>
      <c r="O44" s="22">
        <f t="shared" si="13"/>
        <v>0.2490688823073744</v>
      </c>
      <c r="P44">
        <v>25</v>
      </c>
      <c r="Q44">
        <v>0.000686</v>
      </c>
      <c r="S44" s="15">
        <f t="shared" si="14"/>
        <v>400355.24085168465</v>
      </c>
      <c r="T44" s="15">
        <f t="shared" si="15"/>
        <v>224000.6832621069</v>
      </c>
    </row>
    <row r="45" spans="1:20" ht="12.75">
      <c r="A45">
        <v>26</v>
      </c>
      <c r="B45">
        <v>0.000523</v>
      </c>
      <c r="C45">
        <f t="shared" si="3"/>
        <v>0.000523</v>
      </c>
      <c r="D45">
        <v>0.000523</v>
      </c>
      <c r="E45" s="16">
        <f t="shared" si="8"/>
        <v>91</v>
      </c>
      <c r="F45" s="17">
        <f t="shared" si="9"/>
        <v>4004.337837614186</v>
      </c>
      <c r="G45" s="18">
        <f t="shared" si="4"/>
        <v>1</v>
      </c>
      <c r="H45" s="15">
        <f t="shared" si="2"/>
        <v>48052054.05137023</v>
      </c>
      <c r="I45" s="8">
        <f t="shared" si="5"/>
        <v>218851439.84975284</v>
      </c>
      <c r="J45" s="9">
        <f t="shared" si="6"/>
        <v>5143008.836469209</v>
      </c>
      <c r="K45" s="8">
        <f t="shared" si="7"/>
        <v>223994448.68622205</v>
      </c>
      <c r="L45" s="19">
        <f t="shared" si="10"/>
        <v>1</v>
      </c>
      <c r="M45" s="20">
        <f t="shared" si="11"/>
        <v>0.4004337837614184</v>
      </c>
      <c r="N45" s="21">
        <f t="shared" si="12"/>
        <v>0.5466583397572482</v>
      </c>
      <c r="O45" s="22">
        <f t="shared" si="13"/>
        <v>0.21890046741372993</v>
      </c>
      <c r="P45">
        <v>26</v>
      </c>
      <c r="Q45">
        <v>0.000714</v>
      </c>
      <c r="S45" s="15">
        <f t="shared" si="14"/>
        <v>335991.67302933306</v>
      </c>
      <c r="T45" s="15">
        <f t="shared" si="15"/>
        <v>183672.6501504754</v>
      </c>
    </row>
    <row r="46" spans="1:20" ht="12.75">
      <c r="A46">
        <v>27</v>
      </c>
      <c r="B46">
        <v>0.000542</v>
      </c>
      <c r="C46">
        <f t="shared" si="3"/>
        <v>0.000542</v>
      </c>
      <c r="D46">
        <v>0.000542</v>
      </c>
      <c r="E46" s="16">
        <f t="shared" si="8"/>
        <v>92</v>
      </c>
      <c r="F46" s="17">
        <f t="shared" si="9"/>
        <v>3558.831236630305</v>
      </c>
      <c r="G46" s="18">
        <f t="shared" si="4"/>
        <v>1</v>
      </c>
      <c r="H46" s="15">
        <f t="shared" si="2"/>
        <v>42705974.83956366</v>
      </c>
      <c r="I46" s="8">
        <f t="shared" si="5"/>
        <v>181288473.84665838</v>
      </c>
      <c r="J46" s="9">
        <f t="shared" si="6"/>
        <v>4260279.135396486</v>
      </c>
      <c r="K46" s="8">
        <f t="shared" si="7"/>
        <v>185548752.98205486</v>
      </c>
      <c r="L46" s="19">
        <f t="shared" si="10"/>
        <v>1</v>
      </c>
      <c r="M46" s="20">
        <f t="shared" si="11"/>
        <v>0.3558831236630303</v>
      </c>
      <c r="N46" s="21">
        <f t="shared" si="12"/>
        <v>0.5341068292694169</v>
      </c>
      <c r="O46" s="22">
        <f t="shared" si="13"/>
        <v>0.19007960677015692</v>
      </c>
      <c r="P46">
        <v>27</v>
      </c>
      <c r="Q46">
        <v>0.000738</v>
      </c>
      <c r="S46" s="15">
        <f t="shared" si="14"/>
        <v>278323.1294730823</v>
      </c>
      <c r="T46" s="15">
        <f t="shared" si="15"/>
        <v>148654.2841952094</v>
      </c>
    </row>
    <row r="47" spans="1:20" ht="12.75">
      <c r="A47">
        <v>28</v>
      </c>
      <c r="B47">
        <v>0.000564</v>
      </c>
      <c r="C47">
        <f t="shared" si="3"/>
        <v>0.000564</v>
      </c>
      <c r="D47">
        <v>0.000564</v>
      </c>
      <c r="E47" s="16">
        <f t="shared" si="8"/>
        <v>93</v>
      </c>
      <c r="F47" s="17">
        <f t="shared" si="9"/>
        <v>3121.6440189995415</v>
      </c>
      <c r="G47" s="18">
        <f t="shared" si="4"/>
        <v>1</v>
      </c>
      <c r="H47" s="15">
        <f t="shared" si="2"/>
        <v>37459728.227994494</v>
      </c>
      <c r="I47" s="8">
        <f t="shared" si="5"/>
        <v>148089024.75406036</v>
      </c>
      <c r="J47" s="9">
        <f t="shared" si="6"/>
        <v>3480092.08172043</v>
      </c>
      <c r="K47" s="8">
        <f t="shared" si="7"/>
        <v>151569116.8357808</v>
      </c>
      <c r="L47" s="19">
        <f t="shared" si="10"/>
        <v>1</v>
      </c>
      <c r="M47" s="20">
        <f t="shared" si="11"/>
        <v>0.31216440189995404</v>
      </c>
      <c r="N47" s="21">
        <f t="shared" si="12"/>
        <v>0.521843506858248</v>
      </c>
      <c r="O47" s="22">
        <f t="shared" si="13"/>
        <v>0.16290096620377956</v>
      </c>
      <c r="P47">
        <v>28</v>
      </c>
      <c r="Q47">
        <v>0.000758</v>
      </c>
      <c r="S47" s="15">
        <f t="shared" si="14"/>
        <v>227353.67525367122</v>
      </c>
      <c r="T47" s="15">
        <f t="shared" si="15"/>
        <v>118643.03919148706</v>
      </c>
    </row>
    <row r="48" spans="1:20" ht="12.75">
      <c r="A48">
        <v>29</v>
      </c>
      <c r="B48">
        <v>0.00059</v>
      </c>
      <c r="C48">
        <f t="shared" si="3"/>
        <v>0.00059</v>
      </c>
      <c r="D48">
        <v>0.00059</v>
      </c>
      <c r="E48" s="16">
        <f t="shared" si="8"/>
        <v>94</v>
      </c>
      <c r="F48" s="17">
        <f t="shared" si="9"/>
        <v>2699.516148964423</v>
      </c>
      <c r="G48" s="18">
        <f t="shared" si="4"/>
        <v>1</v>
      </c>
      <c r="H48" s="15">
        <f t="shared" si="2"/>
        <v>32394193.787573073</v>
      </c>
      <c r="I48" s="8">
        <f t="shared" si="5"/>
        <v>119174923.04820773</v>
      </c>
      <c r="J48" s="9">
        <f t="shared" si="6"/>
        <v>2800610.6916328906</v>
      </c>
      <c r="K48" s="8">
        <f t="shared" si="7"/>
        <v>121975533.73984063</v>
      </c>
      <c r="L48" s="19">
        <f t="shared" si="10"/>
        <v>1</v>
      </c>
      <c r="M48" s="20">
        <f t="shared" si="11"/>
        <v>0.2699516148964422</v>
      </c>
      <c r="N48" s="21">
        <f t="shared" si="12"/>
        <v>0.5098617556016101</v>
      </c>
      <c r="O48" s="22">
        <f t="shared" si="13"/>
        <v>0.13763800429858977</v>
      </c>
      <c r="P48">
        <v>29</v>
      </c>
      <c r="Q48">
        <v>0.000774</v>
      </c>
      <c r="S48" s="15">
        <f t="shared" si="14"/>
        <v>182963.30060976095</v>
      </c>
      <c r="T48" s="15">
        <f t="shared" si="15"/>
        <v>93285.98965955785</v>
      </c>
    </row>
    <row r="49" spans="1:20" ht="12.75">
      <c r="A49">
        <v>30</v>
      </c>
      <c r="B49">
        <v>0.000621</v>
      </c>
      <c r="C49">
        <f t="shared" si="3"/>
        <v>0.000621</v>
      </c>
      <c r="D49">
        <v>0.000621</v>
      </c>
      <c r="E49" s="16">
        <f t="shared" si="8"/>
        <v>95</v>
      </c>
      <c r="F49" s="17">
        <f t="shared" si="9"/>
        <v>2298.9693704438587</v>
      </c>
      <c r="G49" s="18">
        <f t="shared" si="4"/>
        <v>1</v>
      </c>
      <c r="H49" s="15">
        <f t="shared" si="2"/>
        <v>27587632.445326306</v>
      </c>
      <c r="I49" s="8">
        <f t="shared" si="5"/>
        <v>94387901.29451433</v>
      </c>
      <c r="J49" s="9">
        <f t="shared" si="6"/>
        <v>2218115.680421094</v>
      </c>
      <c r="K49" s="8">
        <f t="shared" si="7"/>
        <v>96606016.97493543</v>
      </c>
      <c r="L49" s="19">
        <f t="shared" si="10"/>
        <v>1</v>
      </c>
      <c r="M49" s="20">
        <f t="shared" si="11"/>
        <v>0.2298969370443858</v>
      </c>
      <c r="N49" s="21">
        <f t="shared" si="12"/>
        <v>0.4981551105047484</v>
      </c>
      <c r="O49" s="22">
        <f t="shared" si="13"/>
        <v>0.1145243340780492</v>
      </c>
      <c r="P49">
        <v>30</v>
      </c>
      <c r="Q49">
        <v>0.000784</v>
      </c>
      <c r="S49" s="15">
        <f t="shared" si="14"/>
        <v>144909.02546240314</v>
      </c>
      <c r="T49" s="15">
        <f t="shared" si="15"/>
        <v>72187.17159235883</v>
      </c>
    </row>
    <row r="50" spans="1:20" ht="12.75">
      <c r="A50">
        <v>31</v>
      </c>
      <c r="B50">
        <v>0.000659</v>
      </c>
      <c r="C50">
        <f t="shared" si="3"/>
        <v>0.000659</v>
      </c>
      <c r="D50">
        <v>0.000659</v>
      </c>
      <c r="E50" s="16">
        <f t="shared" si="8"/>
        <v>96</v>
      </c>
      <c r="F50" s="17">
        <f t="shared" si="9"/>
        <v>1921.8126234799786</v>
      </c>
      <c r="G50" s="18">
        <f t="shared" si="4"/>
        <v>1</v>
      </c>
      <c r="H50" s="15">
        <f t="shared" si="2"/>
        <v>23061751.481759742</v>
      </c>
      <c r="I50" s="8">
        <f t="shared" si="5"/>
        <v>73544265.49317569</v>
      </c>
      <c r="J50" s="9">
        <f t="shared" si="6"/>
        <v>1728290.2390896343</v>
      </c>
      <c r="K50" s="8">
        <f t="shared" si="7"/>
        <v>75272555.73226532</v>
      </c>
      <c r="L50" s="19">
        <f t="shared" si="10"/>
        <v>1</v>
      </c>
      <c r="M50" s="20">
        <f t="shared" si="11"/>
        <v>0.1921812623479978</v>
      </c>
      <c r="N50" s="21">
        <f t="shared" si="12"/>
        <v>0.48671725501196716</v>
      </c>
      <c r="O50" s="22">
        <f t="shared" si="13"/>
        <v>0.0935379364747522</v>
      </c>
      <c r="P50">
        <v>31</v>
      </c>
      <c r="Q50">
        <v>0.000789</v>
      </c>
      <c r="S50" s="15">
        <f t="shared" si="14"/>
        <v>112908.83359839799</v>
      </c>
      <c r="T50" s="15">
        <f t="shared" si="15"/>
        <v>54954.67755561524</v>
      </c>
    </row>
    <row r="51" spans="1:20" ht="12.75">
      <c r="A51">
        <v>32</v>
      </c>
      <c r="B51">
        <v>0.000705</v>
      </c>
      <c r="C51">
        <f t="shared" si="3"/>
        <v>0.000705</v>
      </c>
      <c r="D51">
        <v>0.000705</v>
      </c>
      <c r="E51" s="16">
        <f t="shared" si="8"/>
        <v>97</v>
      </c>
      <c r="F51" s="17">
        <f t="shared" si="9"/>
        <v>1580.5656844587056</v>
      </c>
      <c r="G51" s="18">
        <f t="shared" si="4"/>
        <v>1</v>
      </c>
      <c r="H51" s="15">
        <f t="shared" si="2"/>
        <v>18966788.213504467</v>
      </c>
      <c r="I51" s="8">
        <f t="shared" si="5"/>
        <v>56305767.51876086</v>
      </c>
      <c r="J51" s="9">
        <f t="shared" si="6"/>
        <v>1323185.5366908845</v>
      </c>
      <c r="K51" s="8">
        <f t="shared" si="7"/>
        <v>57628953.05545174</v>
      </c>
      <c r="L51" s="19">
        <f t="shared" si="10"/>
        <v>1</v>
      </c>
      <c r="M51" s="20">
        <f t="shared" si="11"/>
        <v>0.1580565684458705</v>
      </c>
      <c r="N51" s="21">
        <f t="shared" si="12"/>
        <v>0.47554201759840464</v>
      </c>
      <c r="O51" s="22">
        <f t="shared" si="13"/>
        <v>0.07516253945342959</v>
      </c>
      <c r="P51">
        <v>32</v>
      </c>
      <c r="Q51">
        <v>0.000789</v>
      </c>
      <c r="S51" s="15">
        <f t="shared" si="14"/>
        <v>86443.42958317761</v>
      </c>
      <c r="T51" s="15">
        <f t="shared" si="15"/>
        <v>41107.4829121099</v>
      </c>
    </row>
    <row r="52" spans="1:20" ht="12.75">
      <c r="A52">
        <v>33</v>
      </c>
      <c r="B52">
        <v>0.000761</v>
      </c>
      <c r="C52">
        <f t="shared" si="3"/>
        <v>0.000761</v>
      </c>
      <c r="D52">
        <v>0.000761</v>
      </c>
      <c r="E52" s="16">
        <f t="shared" si="8"/>
        <v>98</v>
      </c>
      <c r="F52" s="17">
        <f t="shared" si="9"/>
        <v>1278.891168907934</v>
      </c>
      <c r="G52" s="18">
        <f t="shared" si="4"/>
        <v>1</v>
      </c>
      <c r="H52" s="15">
        <f t="shared" si="2"/>
        <v>15346694.026895206</v>
      </c>
      <c r="I52" s="8">
        <f t="shared" si="5"/>
        <v>42282259.02855654</v>
      </c>
      <c r="J52" s="9">
        <f t="shared" si="6"/>
        <v>993633.0871710819</v>
      </c>
      <c r="K52" s="8">
        <f t="shared" si="7"/>
        <v>43275892.115727626</v>
      </c>
      <c r="L52" s="19">
        <f t="shared" si="10"/>
        <v>1</v>
      </c>
      <c r="M52" s="20">
        <f t="shared" si="11"/>
        <v>0.12788911689079333</v>
      </c>
      <c r="N52" s="21">
        <f t="shared" si="12"/>
        <v>0.46462336844006313</v>
      </c>
      <c r="O52" s="22">
        <f t="shared" si="13"/>
        <v>0.05942027227662537</v>
      </c>
      <c r="P52">
        <v>33</v>
      </c>
      <c r="Q52">
        <v>0.00079</v>
      </c>
      <c r="S52" s="15">
        <f t="shared" si="14"/>
        <v>64913.83817359144</v>
      </c>
      <c r="T52" s="15">
        <f t="shared" si="15"/>
        <v>30160.48615058721</v>
      </c>
    </row>
    <row r="53" spans="1:20" ht="12.75">
      <c r="A53">
        <v>34</v>
      </c>
      <c r="B53">
        <v>0.000825</v>
      </c>
      <c r="C53">
        <f t="shared" si="3"/>
        <v>0.000825</v>
      </c>
      <c r="D53">
        <v>0.000825</v>
      </c>
      <c r="E53" s="16">
        <f t="shared" si="8"/>
        <v>99</v>
      </c>
      <c r="F53" s="17">
        <f t="shared" si="9"/>
        <v>1018.3312232737264</v>
      </c>
      <c r="G53" s="18">
        <f t="shared" si="4"/>
        <v>1</v>
      </c>
      <c r="H53" s="15">
        <f t="shared" si="2"/>
        <v>12219974.679284718</v>
      </c>
      <c r="I53" s="8">
        <f t="shared" si="5"/>
        <v>31055917.436442908</v>
      </c>
      <c r="J53" s="9">
        <f t="shared" si="6"/>
        <v>729814.0597564107</v>
      </c>
      <c r="K53" s="8">
        <f t="shared" si="7"/>
        <v>31785731.496199317</v>
      </c>
      <c r="L53" s="19">
        <f t="shared" si="10"/>
        <v>1</v>
      </c>
      <c r="M53" s="20">
        <f t="shared" si="11"/>
        <v>0.10183312232737259</v>
      </c>
      <c r="N53" s="21">
        <f t="shared" si="12"/>
        <v>0.45395541616029617</v>
      </c>
      <c r="O53" s="22">
        <f t="shared" si="13"/>
        <v>0.04622769742502477</v>
      </c>
      <c r="P53">
        <v>34</v>
      </c>
      <c r="Q53">
        <v>0.000791</v>
      </c>
      <c r="S53" s="15">
        <f t="shared" si="14"/>
        <v>47678.59724429898</v>
      </c>
      <c r="T53" s="15">
        <f t="shared" si="15"/>
        <v>21643.957453974894</v>
      </c>
    </row>
    <row r="54" spans="1:20" ht="12.75">
      <c r="A54">
        <v>35</v>
      </c>
      <c r="B54">
        <v>0.000898</v>
      </c>
      <c r="C54">
        <f t="shared" si="3"/>
        <v>0.000898</v>
      </c>
      <c r="D54">
        <v>0.000898</v>
      </c>
      <c r="E54" s="16">
        <f t="shared" si="8"/>
        <v>100</v>
      </c>
      <c r="F54" s="17">
        <f t="shared" si="9"/>
        <v>798.4095059508835</v>
      </c>
      <c r="G54" s="18">
        <f t="shared" si="4"/>
        <v>1</v>
      </c>
      <c r="H54" s="15">
        <f t="shared" si="2"/>
        <v>9580914.071410602</v>
      </c>
      <c r="I54" s="8">
        <f t="shared" si="5"/>
        <v>22204817.424788713</v>
      </c>
      <c r="J54" s="9">
        <f t="shared" si="6"/>
        <v>521813.2094825365</v>
      </c>
      <c r="K54" s="8">
        <f t="shared" si="7"/>
        <v>22726630.63427125</v>
      </c>
      <c r="L54" s="19">
        <f t="shared" si="10"/>
        <v>1</v>
      </c>
      <c r="M54" s="20">
        <f t="shared" si="11"/>
        <v>0.0798409505950883</v>
      </c>
      <c r="N54" s="21">
        <f t="shared" si="12"/>
        <v>0.4435324046509977</v>
      </c>
      <c r="O54" s="22">
        <f t="shared" si="13"/>
        <v>0.035412048807061024</v>
      </c>
      <c r="P54">
        <v>35</v>
      </c>
      <c r="Q54">
        <v>0.000792</v>
      </c>
      <c r="S54" s="15">
        <f t="shared" si="14"/>
        <v>34089.94595140687</v>
      </c>
      <c r="T54" s="15">
        <f t="shared" si="15"/>
        <v>15119.995702250033</v>
      </c>
    </row>
    <row r="55" spans="1:20" ht="12.75">
      <c r="A55">
        <v>36</v>
      </c>
      <c r="B55">
        <v>0.000979</v>
      </c>
      <c r="C55">
        <f t="shared" si="3"/>
        <v>0.000979</v>
      </c>
      <c r="D55">
        <v>0.000979</v>
      </c>
      <c r="E55" s="16">
        <f t="shared" si="8"/>
        <v>101</v>
      </c>
      <c r="F55" s="17">
        <f t="shared" si="9"/>
        <v>601.9757280170663</v>
      </c>
      <c r="G55" s="18">
        <f t="shared" si="4"/>
        <v>1</v>
      </c>
      <c r="H55" s="15">
        <f t="shared" si="2"/>
        <v>7223708.736204796</v>
      </c>
      <c r="I55" s="8">
        <f t="shared" si="5"/>
        <v>15502921.898066454</v>
      </c>
      <c r="J55" s="9">
        <f t="shared" si="6"/>
        <v>364318.66460456286</v>
      </c>
      <c r="K55" s="8">
        <f t="shared" si="7"/>
        <v>15867240.562671017</v>
      </c>
      <c r="L55" s="19">
        <f t="shared" si="10"/>
        <v>1</v>
      </c>
      <c r="M55" s="20">
        <f t="shared" si="11"/>
        <v>0.0601975728017066</v>
      </c>
      <c r="N55" s="21">
        <f t="shared" si="12"/>
        <v>0.4333487099667784</v>
      </c>
      <c r="O55" s="22">
        <f t="shared" si="13"/>
        <v>0.02608654051675078</v>
      </c>
      <c r="P55">
        <v>36</v>
      </c>
      <c r="Q55">
        <v>0.000794</v>
      </c>
      <c r="S55" s="15">
        <f t="shared" si="14"/>
        <v>23800.860844006525</v>
      </c>
      <c r="T55" s="15">
        <f t="shared" si="15"/>
        <v>10314.072342849036</v>
      </c>
    </row>
    <row r="56" spans="1:20" ht="12.75">
      <c r="A56">
        <v>37</v>
      </c>
      <c r="B56">
        <v>0.001074</v>
      </c>
      <c r="C56">
        <f t="shared" si="3"/>
        <v>0.001074</v>
      </c>
      <c r="D56">
        <v>0.001074</v>
      </c>
      <c r="E56" s="16">
        <f t="shared" si="8"/>
        <v>102</v>
      </c>
      <c r="F56" s="17">
        <f t="shared" si="9"/>
        <v>444.9847690347563</v>
      </c>
      <c r="G56" s="18">
        <f t="shared" si="4"/>
        <v>1</v>
      </c>
      <c r="H56" s="15">
        <f t="shared" si="2"/>
        <v>5339817.228417076</v>
      </c>
      <c r="I56" s="8">
        <f t="shared" si="5"/>
        <v>10527423.33425394</v>
      </c>
      <c r="J56" s="9">
        <f t="shared" si="6"/>
        <v>247394.44835496842</v>
      </c>
      <c r="K56" s="8">
        <f t="shared" si="7"/>
        <v>10774817.78260891</v>
      </c>
      <c r="L56" s="19">
        <f t="shared" si="10"/>
        <v>1</v>
      </c>
      <c r="M56" s="20">
        <f t="shared" si="11"/>
        <v>0.04449847690347561</v>
      </c>
      <c r="N56" s="21">
        <f t="shared" si="12"/>
        <v>0.4233988372904527</v>
      </c>
      <c r="O56" s="22">
        <f t="shared" si="13"/>
        <v>0.018840603382127636</v>
      </c>
      <c r="P56">
        <v>37</v>
      </c>
      <c r="Q56">
        <v>0.000823</v>
      </c>
      <c r="S56" s="15">
        <f t="shared" si="14"/>
        <v>16162.226673913365</v>
      </c>
      <c r="T56" s="15">
        <f t="shared" si="15"/>
        <v>6843.067981759659</v>
      </c>
    </row>
    <row r="57" spans="1:20" ht="12.75">
      <c r="A57">
        <v>38</v>
      </c>
      <c r="B57">
        <v>0.001183</v>
      </c>
      <c r="C57">
        <f t="shared" si="3"/>
        <v>0.001183</v>
      </c>
      <c r="D57">
        <v>0.001183</v>
      </c>
      <c r="E57" s="16">
        <f t="shared" si="8"/>
        <v>103</v>
      </c>
      <c r="F57" s="17">
        <f t="shared" si="9"/>
        <v>321.97292126544784</v>
      </c>
      <c r="G57" s="18">
        <f t="shared" si="4"/>
        <v>1</v>
      </c>
      <c r="H57" s="15">
        <f t="shared" si="2"/>
        <v>3863675.055185374</v>
      </c>
      <c r="I57" s="8">
        <f t="shared" si="5"/>
        <v>6911142.727423536</v>
      </c>
      <c r="J57" s="9">
        <f t="shared" si="6"/>
        <v>162411.85409445362</v>
      </c>
      <c r="K57" s="8">
        <f t="shared" si="7"/>
        <v>7073554.581517989</v>
      </c>
      <c r="L57" s="19">
        <f t="shared" si="10"/>
        <v>1</v>
      </c>
      <c r="M57" s="20">
        <f t="shared" si="11"/>
        <v>0.03219729212654477</v>
      </c>
      <c r="N57" s="21">
        <f t="shared" si="12"/>
        <v>0.41367741796819996</v>
      </c>
      <c r="O57" s="22">
        <f t="shared" si="13"/>
        <v>0.013319292672476895</v>
      </c>
      <c r="P57">
        <v>38</v>
      </c>
      <c r="Q57">
        <v>0.000872</v>
      </c>
      <c r="S57" s="15">
        <f t="shared" si="14"/>
        <v>10610.331872276984</v>
      </c>
      <c r="T57" s="15">
        <f t="shared" si="15"/>
        <v>4389.254692709239</v>
      </c>
    </row>
    <row r="58" spans="1:20" ht="12.75">
      <c r="A58">
        <v>39</v>
      </c>
      <c r="B58">
        <v>0.001306</v>
      </c>
      <c r="C58">
        <f t="shared" si="3"/>
        <v>0.001306</v>
      </c>
      <c r="D58">
        <v>0.001306</v>
      </c>
      <c r="E58" s="16">
        <f t="shared" si="8"/>
        <v>104</v>
      </c>
      <c r="F58" s="17">
        <f t="shared" si="9"/>
        <v>227.62600187551124</v>
      </c>
      <c r="G58" s="18">
        <f t="shared" si="4"/>
        <v>1</v>
      </c>
      <c r="H58" s="15">
        <f t="shared" si="2"/>
        <v>2731512.022506135</v>
      </c>
      <c r="I58" s="8">
        <f t="shared" si="5"/>
        <v>4342042.559011854</v>
      </c>
      <c r="J58" s="9">
        <f t="shared" si="6"/>
        <v>102038.00013677891</v>
      </c>
      <c r="K58" s="8">
        <f t="shared" si="7"/>
        <v>4444080.559148633</v>
      </c>
      <c r="L58" s="19">
        <f t="shared" si="10"/>
        <v>1</v>
      </c>
      <c r="M58" s="20">
        <f t="shared" si="11"/>
        <v>0.022762600187551114</v>
      </c>
      <c r="N58" s="21">
        <f t="shared" si="12"/>
        <v>0.40417920661279916</v>
      </c>
      <c r="O58" s="22">
        <f t="shared" si="13"/>
        <v>0.009200169684248763</v>
      </c>
      <c r="P58">
        <v>39</v>
      </c>
      <c r="Q58">
        <v>0.000945</v>
      </c>
      <c r="S58" s="15">
        <f t="shared" si="14"/>
        <v>6666.12083872295</v>
      </c>
      <c r="T58" s="15">
        <f t="shared" si="15"/>
        <v>2694.3074317800892</v>
      </c>
    </row>
    <row r="59" spans="1:20" ht="12.75">
      <c r="A59">
        <v>40</v>
      </c>
      <c r="B59">
        <v>0.001439</v>
      </c>
      <c r="C59">
        <f t="shared" si="3"/>
        <v>0.001439</v>
      </c>
      <c r="D59">
        <v>0.001439</v>
      </c>
      <c r="E59" s="16">
        <f t="shared" si="8"/>
        <v>105</v>
      </c>
      <c r="F59" s="17">
        <f t="shared" si="9"/>
        <v>156.9233543587044</v>
      </c>
      <c r="G59" s="18">
        <f t="shared" si="4"/>
        <v>1</v>
      </c>
      <c r="H59" s="15">
        <f t="shared" si="2"/>
        <v>1883080.2523044527</v>
      </c>
      <c r="I59" s="8">
        <f t="shared" si="5"/>
        <v>2561000.3068441804</v>
      </c>
      <c r="J59" s="9">
        <f t="shared" si="6"/>
        <v>60183.507210838434</v>
      </c>
      <c r="K59" s="8">
        <f t="shared" si="7"/>
        <v>2621183.814055019</v>
      </c>
      <c r="L59" s="19">
        <f t="shared" si="10"/>
        <v>1</v>
      </c>
      <c r="M59" s="20">
        <f t="shared" si="11"/>
        <v>0.01569233543587043</v>
      </c>
      <c r="N59" s="21">
        <f t="shared" si="12"/>
        <v>0.39489907827337484</v>
      </c>
      <c r="O59" s="22">
        <f t="shared" si="13"/>
        <v>0.0061968887995818515</v>
      </c>
      <c r="P59">
        <v>40</v>
      </c>
      <c r="Q59">
        <v>0.001043</v>
      </c>
      <c r="S59" s="15">
        <f t="shared" si="14"/>
        <v>3931.775721082529</v>
      </c>
      <c r="T59" s="15">
        <f t="shared" si="15"/>
        <v>1552.6546082331245</v>
      </c>
    </row>
    <row r="60" spans="1:20" ht="12.75">
      <c r="A60">
        <v>41</v>
      </c>
      <c r="B60">
        <v>0.001581</v>
      </c>
      <c r="C60">
        <f t="shared" si="3"/>
        <v>0.001581</v>
      </c>
      <c r="D60">
        <v>0.001581</v>
      </c>
      <c r="E60" s="16">
        <f t="shared" si="8"/>
        <v>106</v>
      </c>
      <c r="F60" s="17">
        <f t="shared" si="9"/>
        <v>97.24372026651915</v>
      </c>
      <c r="G60" s="18">
        <f t="shared" si="4"/>
        <v>1</v>
      </c>
      <c r="H60" s="15">
        <f t="shared" si="2"/>
        <v>1166924.6431982298</v>
      </c>
      <c r="I60" s="8">
        <f t="shared" si="5"/>
        <v>1454259.1708567892</v>
      </c>
      <c r="J60" s="9">
        <f t="shared" si="6"/>
        <v>34175.09051513466</v>
      </c>
      <c r="K60" s="8">
        <f t="shared" si="7"/>
        <v>1488434.2613719238</v>
      </c>
      <c r="L60" s="19">
        <f t="shared" si="10"/>
        <v>1</v>
      </c>
      <c r="M60" s="20">
        <f t="shared" si="11"/>
        <v>0.00972437202665191</v>
      </c>
      <c r="N60" s="21">
        <f t="shared" si="12"/>
        <v>0.3858320256701268</v>
      </c>
      <c r="O60" s="22">
        <f t="shared" si="13"/>
        <v>0.0037519741574130227</v>
      </c>
      <c r="P60">
        <v>41</v>
      </c>
      <c r="Q60">
        <v>0.001168</v>
      </c>
      <c r="S60" s="15">
        <f t="shared" si="14"/>
        <v>2232.651392057886</v>
      </c>
      <c r="T60" s="15">
        <f t="shared" si="15"/>
        <v>861.4284092129226</v>
      </c>
    </row>
    <row r="61" spans="1:20" ht="12.75">
      <c r="A61">
        <v>42</v>
      </c>
      <c r="B61">
        <v>0.001732</v>
      </c>
      <c r="C61">
        <f t="shared" si="3"/>
        <v>0.001732</v>
      </c>
      <c r="D61">
        <v>0.001732</v>
      </c>
      <c r="E61" s="16">
        <f t="shared" si="8"/>
        <v>107</v>
      </c>
      <c r="F61" s="17">
        <f t="shared" si="9"/>
        <v>58.04193508582083</v>
      </c>
      <c r="G61" s="18">
        <f t="shared" si="4"/>
        <v>1</v>
      </c>
      <c r="H61" s="15">
        <f t="shared" si="2"/>
        <v>696503.22102985</v>
      </c>
      <c r="I61" s="8">
        <f t="shared" si="5"/>
        <v>791931.0403420739</v>
      </c>
      <c r="J61" s="9">
        <f t="shared" si="6"/>
        <v>18610.379448038795</v>
      </c>
      <c r="K61" s="8">
        <f t="shared" si="7"/>
        <v>810541.4197901126</v>
      </c>
      <c r="L61" s="19">
        <f t="shared" si="10"/>
        <v>1</v>
      </c>
      <c r="M61" s="20">
        <f t="shared" si="11"/>
        <v>0.00580419350858208</v>
      </c>
      <c r="N61" s="21">
        <f t="shared" si="12"/>
        <v>0.3769731564925518</v>
      </c>
      <c r="O61" s="22">
        <f t="shared" si="13"/>
        <v>0.002188025147823766</v>
      </c>
      <c r="P61">
        <v>42</v>
      </c>
      <c r="Q61">
        <v>0.001322</v>
      </c>
      <c r="S61" s="15">
        <f t="shared" si="14"/>
        <v>1215.8121296851689</v>
      </c>
      <c r="T61" s="15">
        <f t="shared" si="15"/>
        <v>458.3285362293499</v>
      </c>
    </row>
    <row r="62" spans="1:20" ht="12.75">
      <c r="A62">
        <v>43</v>
      </c>
      <c r="B62">
        <v>0.001891</v>
      </c>
      <c r="C62">
        <f t="shared" si="3"/>
        <v>0.001891</v>
      </c>
      <c r="D62">
        <v>0.001891</v>
      </c>
      <c r="E62" s="16">
        <f t="shared" si="8"/>
        <v>108</v>
      </c>
      <c r="F62" s="17">
        <f t="shared" si="9"/>
        <v>33.23960180198496</v>
      </c>
      <c r="G62" s="18">
        <f t="shared" si="4"/>
        <v>1</v>
      </c>
      <c r="H62" s="15">
        <f t="shared" si="2"/>
        <v>398875.22162381955</v>
      </c>
      <c r="I62" s="8">
        <f t="shared" si="5"/>
        <v>411666.1981662931</v>
      </c>
      <c r="J62" s="9">
        <f t="shared" si="6"/>
        <v>9674.155656907918</v>
      </c>
      <c r="K62" s="8">
        <f t="shared" si="7"/>
        <v>421340.35382320103</v>
      </c>
      <c r="L62" s="19">
        <f t="shared" si="10"/>
        <v>1</v>
      </c>
      <c r="M62" s="20">
        <f t="shared" si="11"/>
        <v>0.0033239601801984945</v>
      </c>
      <c r="N62" s="21">
        <f t="shared" si="12"/>
        <v>0.36831769075969883</v>
      </c>
      <c r="O62" s="22">
        <f t="shared" si="13"/>
        <v>0.0012242733377479018</v>
      </c>
      <c r="P62">
        <v>43</v>
      </c>
      <c r="Q62">
        <v>0.001505</v>
      </c>
      <c r="S62" s="15">
        <f t="shared" si="14"/>
        <v>632.0105307348016</v>
      </c>
      <c r="T62" s="15">
        <f t="shared" si="15"/>
        <v>232.78065921605378</v>
      </c>
    </row>
    <row r="63" spans="1:20" ht="12.75">
      <c r="A63">
        <v>44</v>
      </c>
      <c r="B63">
        <v>0.002059</v>
      </c>
      <c r="C63">
        <f t="shared" si="3"/>
        <v>0.002059</v>
      </c>
      <c r="D63">
        <v>0.002059</v>
      </c>
      <c r="E63" s="16">
        <f t="shared" si="8"/>
        <v>109</v>
      </c>
      <c r="F63" s="17">
        <f t="shared" si="9"/>
        <v>18.183512023017578</v>
      </c>
      <c r="G63" s="18">
        <f t="shared" si="4"/>
        <v>1</v>
      </c>
      <c r="H63" s="15">
        <f t="shared" si="2"/>
        <v>218202.14427621092</v>
      </c>
      <c r="I63" s="8">
        <f t="shared" si="5"/>
        <v>203138.2095469901</v>
      </c>
      <c r="J63" s="9">
        <f t="shared" si="6"/>
        <v>4773.747924354283</v>
      </c>
      <c r="K63" s="8">
        <f t="shared" si="7"/>
        <v>207911.9574713444</v>
      </c>
      <c r="L63" s="19">
        <f t="shared" si="10"/>
        <v>1</v>
      </c>
      <c r="M63" s="20">
        <f t="shared" si="11"/>
        <v>0.0018183512023017571</v>
      </c>
      <c r="N63" s="21">
        <f t="shared" si="12"/>
        <v>0.3598609582410345</v>
      </c>
      <c r="O63" s="22">
        <f t="shared" si="13"/>
        <v>0.0006543536060790475</v>
      </c>
      <c r="P63">
        <v>44</v>
      </c>
      <c r="Q63">
        <v>0.001715</v>
      </c>
      <c r="S63" s="15">
        <f t="shared" si="14"/>
        <v>311.8679362070166</v>
      </c>
      <c r="T63" s="15">
        <f t="shared" si="15"/>
        <v>112.22909436811081</v>
      </c>
    </row>
    <row r="64" spans="1:20" ht="12.75">
      <c r="A64">
        <v>45</v>
      </c>
      <c r="B64">
        <v>0.002244</v>
      </c>
      <c r="C64">
        <f t="shared" si="3"/>
        <v>0.002244</v>
      </c>
      <c r="D64">
        <v>0.002244</v>
      </c>
      <c r="E64" s="16">
        <f t="shared" si="8"/>
        <v>110</v>
      </c>
      <c r="F64" s="17">
        <f t="shared" si="9"/>
        <v>9.453005698603807</v>
      </c>
      <c r="G64" s="18">
        <f t="shared" si="4"/>
        <v>1</v>
      </c>
      <c r="H64" s="15">
        <f t="shared" si="2"/>
        <v>113436.06838324569</v>
      </c>
      <c r="I64" s="8">
        <f t="shared" si="5"/>
        <v>94475.8890880987</v>
      </c>
      <c r="J64" s="9">
        <f t="shared" si="6"/>
        <v>2220.1833935703266</v>
      </c>
      <c r="K64" s="8">
        <f t="shared" si="7"/>
        <v>96696.07248166903</v>
      </c>
      <c r="L64" s="19">
        <f t="shared" si="10"/>
        <v>1</v>
      </c>
      <c r="M64" s="20">
        <f t="shared" si="11"/>
        <v>0.0009453005698603804</v>
      </c>
      <c r="N64" s="21">
        <f t="shared" si="12"/>
        <v>0.3515983959365261</v>
      </c>
      <c r="O64" s="22">
        <f t="shared" si="13"/>
        <v>0.00033236616404079376</v>
      </c>
      <c r="P64">
        <v>45</v>
      </c>
      <c r="Q64">
        <v>0.001948</v>
      </c>
      <c r="S64" s="15">
        <f t="shared" si="14"/>
        <v>145.04410872250355</v>
      </c>
      <c r="T64" s="15">
        <f t="shared" si="15"/>
        <v>50.99727596687534</v>
      </c>
    </row>
    <row r="65" spans="1:20" ht="12.75">
      <c r="A65">
        <v>46</v>
      </c>
      <c r="B65">
        <v>0.002441</v>
      </c>
      <c r="C65">
        <f t="shared" si="3"/>
        <v>0.002441</v>
      </c>
      <c r="D65">
        <v>0.002441</v>
      </c>
      <c r="E65" s="16">
        <f t="shared" si="8"/>
        <v>111</v>
      </c>
      <c r="F65" s="17">
        <f t="shared" si="9"/>
        <v>4.641982021915239</v>
      </c>
      <c r="G65" s="18">
        <f t="shared" si="4"/>
        <v>1</v>
      </c>
      <c r="H65" s="15">
        <f t="shared" si="2"/>
        <v>55703.78426298287</v>
      </c>
      <c r="I65" s="8">
        <f t="shared" si="5"/>
        <v>40992.28821868617</v>
      </c>
      <c r="J65" s="9">
        <f t="shared" si="6"/>
        <v>963.3187731391281</v>
      </c>
      <c r="K65" s="8">
        <f t="shared" si="7"/>
        <v>41955.6069918253</v>
      </c>
      <c r="L65" s="19">
        <f t="shared" si="10"/>
        <v>1</v>
      </c>
      <c r="M65" s="20">
        <f t="shared" si="11"/>
        <v>0.0004641982021915237</v>
      </c>
      <c r="N65" s="21">
        <f t="shared" si="12"/>
        <v>0.34352554561458337</v>
      </c>
      <c r="O65" s="22">
        <f t="shared" si="13"/>
        <v>0.00015946394068115186</v>
      </c>
      <c r="P65">
        <v>46</v>
      </c>
      <c r="Q65">
        <v>0.002198</v>
      </c>
      <c r="S65" s="15">
        <f t="shared" si="14"/>
        <v>62.93341048773795</v>
      </c>
      <c r="T65" s="15">
        <f t="shared" si="15"/>
        <v>21.619234175186723</v>
      </c>
    </row>
    <row r="66" spans="1:20" ht="12.75">
      <c r="A66">
        <v>47</v>
      </c>
      <c r="B66">
        <v>0.002634</v>
      </c>
      <c r="C66">
        <f t="shared" si="3"/>
        <v>0.002634</v>
      </c>
      <c r="D66">
        <v>0.002634</v>
      </c>
      <c r="E66" s="16">
        <f t="shared" si="8"/>
        <v>112</v>
      </c>
      <c r="F66" s="17">
        <f t="shared" si="9"/>
        <v>2.1377368191251853</v>
      </c>
      <c r="G66" s="18">
        <f t="shared" si="4"/>
        <v>1</v>
      </c>
      <c r="H66" s="15">
        <f t="shared" si="2"/>
        <v>25652.841829502224</v>
      </c>
      <c r="I66" s="8">
        <f t="shared" si="5"/>
        <v>16302.765162323074</v>
      </c>
      <c r="J66" s="9">
        <f t="shared" si="6"/>
        <v>383.1149813145935</v>
      </c>
      <c r="K66" s="8">
        <f t="shared" si="7"/>
        <v>16685.880143637667</v>
      </c>
      <c r="L66" s="19">
        <f t="shared" si="10"/>
        <v>1</v>
      </c>
      <c r="M66" s="20">
        <f t="shared" si="11"/>
        <v>0.00021377368191251845</v>
      </c>
      <c r="N66" s="21">
        <f t="shared" si="12"/>
        <v>0.3356380514065299</v>
      </c>
      <c r="O66" s="22">
        <f t="shared" si="13"/>
        <v>7.175058203911704E-05</v>
      </c>
      <c r="P66">
        <v>47</v>
      </c>
      <c r="Q66">
        <v>0.002463</v>
      </c>
      <c r="S66" s="15">
        <f t="shared" si="14"/>
        <v>25.028820215456502</v>
      </c>
      <c r="T66" s="15">
        <f t="shared" si="15"/>
        <v>8.400624446120185</v>
      </c>
    </row>
    <row r="67" spans="1:20" ht="12.75">
      <c r="A67">
        <v>48</v>
      </c>
      <c r="B67">
        <v>0.002815</v>
      </c>
      <c r="C67">
        <f t="shared" si="3"/>
        <v>0.002815</v>
      </c>
      <c r="D67">
        <v>0.002815</v>
      </c>
      <c r="E67" s="16">
        <f t="shared" si="8"/>
        <v>113</v>
      </c>
      <c r="F67" s="17">
        <f t="shared" si="9"/>
        <v>0.9152792348131688</v>
      </c>
      <c r="G67" s="18">
        <f t="shared" si="4"/>
        <v>1</v>
      </c>
      <c r="H67" s="15">
        <f t="shared" si="2"/>
        <v>10983.350817758024</v>
      </c>
      <c r="I67" s="8">
        <f t="shared" si="5"/>
        <v>5702.529325879643</v>
      </c>
      <c r="J67" s="9">
        <f t="shared" si="6"/>
        <v>134.00943915817203</v>
      </c>
      <c r="K67" s="8">
        <f t="shared" si="7"/>
        <v>5836.538765037815</v>
      </c>
      <c r="L67" s="19">
        <f t="shared" si="10"/>
        <v>1</v>
      </c>
      <c r="M67" s="20">
        <f t="shared" si="11"/>
        <v>9.152792348131684E-05</v>
      </c>
      <c r="N67" s="21">
        <f t="shared" si="12"/>
        <v>0.3279316574563067</v>
      </c>
      <c r="O67" s="22">
        <f t="shared" si="13"/>
        <v>3.0014903650762245E-05</v>
      </c>
      <c r="P67">
        <v>48</v>
      </c>
      <c r="Q67">
        <v>0.00274</v>
      </c>
      <c r="S67" s="15">
        <f t="shared" si="14"/>
        <v>8.754808147556723</v>
      </c>
      <c r="T67" s="15">
        <f t="shared" si="15"/>
        <v>2.870978746540254</v>
      </c>
    </row>
    <row r="68" spans="1:20" ht="12.75">
      <c r="A68">
        <v>49</v>
      </c>
      <c r="B68">
        <v>0.002997</v>
      </c>
      <c r="C68">
        <f t="shared" si="3"/>
        <v>0.002997</v>
      </c>
      <c r="D68">
        <v>0.002997</v>
      </c>
      <c r="E68" s="16">
        <f t="shared" si="8"/>
        <v>114</v>
      </c>
      <c r="F68" s="17">
        <f t="shared" si="9"/>
        <v>0.3604762624114183</v>
      </c>
      <c r="G68" s="18">
        <f t="shared" si="4"/>
        <v>1</v>
      </c>
      <c r="H68" s="15">
        <f t="shared" si="2"/>
        <v>4325.715148937019</v>
      </c>
      <c r="I68" s="8">
        <f t="shared" si="5"/>
        <v>1510.8236161007962</v>
      </c>
      <c r="J68" s="9">
        <f t="shared" si="6"/>
        <v>35.50435497836883</v>
      </c>
      <c r="K68" s="8">
        <f t="shared" si="7"/>
        <v>1546.327971079165</v>
      </c>
      <c r="L68" s="19">
        <f t="shared" si="10"/>
        <v>1</v>
      </c>
      <c r="M68" s="20">
        <f t="shared" si="11"/>
        <v>3.604762624114182E-05</v>
      </c>
      <c r="N68" s="21">
        <f t="shared" si="12"/>
        <v>0.3204022056241394</v>
      </c>
      <c r="O68" s="22">
        <f t="shared" si="13"/>
        <v>1.1549738955176443E-05</v>
      </c>
      <c r="P68">
        <v>49</v>
      </c>
      <c r="Q68">
        <v>0.003028</v>
      </c>
      <c r="S68" s="15">
        <f t="shared" si="14"/>
        <v>2.3194919566187475</v>
      </c>
      <c r="T68" s="15">
        <f t="shared" si="15"/>
        <v>0.7431703388280974</v>
      </c>
    </row>
    <row r="69" spans="1:20" ht="12.75">
      <c r="A69">
        <v>50</v>
      </c>
      <c r="B69">
        <v>0.001599</v>
      </c>
      <c r="C69">
        <f>D69*0.5</f>
        <v>0.001599</v>
      </c>
      <c r="D69">
        <v>0.003198</v>
      </c>
      <c r="E69" s="16">
        <f t="shared" si="8"/>
        <v>115</v>
      </c>
      <c r="F69" s="17">
        <f t="shared" si="9"/>
        <v>0.12886066428372805</v>
      </c>
      <c r="G69" s="18">
        <f t="shared" si="4"/>
        <v>1</v>
      </c>
      <c r="H69" s="15">
        <f t="shared" si="2"/>
        <v>1546.3279714047367</v>
      </c>
      <c r="I69" s="8">
        <f t="shared" si="5"/>
        <v>-3.255715910199797E-07</v>
      </c>
      <c r="J69" s="9">
        <f t="shared" si="6"/>
        <v>-7.650932388969547E-09</v>
      </c>
      <c r="K69" s="8">
        <f t="shared" si="7"/>
        <v>-3.332225234089492E-07</v>
      </c>
      <c r="L69" s="19">
        <f t="shared" si="10"/>
        <v>1</v>
      </c>
      <c r="M69" s="20">
        <f t="shared" si="11"/>
        <v>1.2886066428372802E-05</v>
      </c>
      <c r="N69" s="21">
        <f t="shared" si="12"/>
        <v>0.3130456332429305</v>
      </c>
      <c r="O69" s="22">
        <f t="shared" si="13"/>
        <v>4.0339268250804315E-06</v>
      </c>
      <c r="P69">
        <v>50</v>
      </c>
      <c r="Q69">
        <v>0.00333</v>
      </c>
      <c r="S69" s="15">
        <f t="shared" si="14"/>
        <v>-4.998337851134239E-10</v>
      </c>
      <c r="T69" s="15">
        <f t="shared" si="15"/>
        <v>-1.564707837770426E-10</v>
      </c>
    </row>
    <row r="70" spans="1:20" ht="12.75">
      <c r="A70">
        <v>51</v>
      </c>
      <c r="B70">
        <v>0.0017155</v>
      </c>
      <c r="C70">
        <f aca="true" t="shared" si="16" ref="C70:C83">D70*0.5</f>
        <v>0.0017155</v>
      </c>
      <c r="D70">
        <v>0.003431</v>
      </c>
      <c r="E70" s="16">
        <f t="shared" si="8"/>
      </c>
      <c r="F70" s="17">
        <f aca="true" t="shared" si="17" ref="F70:F133">IF(E70="","",(1-VLOOKUP(E70,$A$19:$B$134,2,FALSE))*F69)</f>
      </c>
      <c r="G70" s="18">
        <f t="shared" si="4"/>
      </c>
      <c r="I70" s="8">
        <f t="shared" si="5"/>
      </c>
      <c r="J70" s="9">
        <f t="shared" si="6"/>
      </c>
      <c r="K70" s="8">
        <f t="shared" si="7"/>
      </c>
      <c r="L70" s="19">
        <f t="shared" si="10"/>
      </c>
      <c r="M70" s="20">
        <f t="shared" si="11"/>
      </c>
      <c r="N70" s="21">
        <f t="shared" si="12"/>
      </c>
      <c r="O70" s="22">
        <f t="shared" si="13"/>
      </c>
      <c r="P70">
        <v>51</v>
      </c>
      <c r="Q70">
        <v>0.003647</v>
      </c>
      <c r="S70" s="15">
        <f t="shared" si="14"/>
        <v>0</v>
      </c>
      <c r="T70" s="15">
        <f t="shared" si="15"/>
        <v>0</v>
      </c>
    </row>
    <row r="71" spans="1:20" ht="12.75">
      <c r="A71">
        <v>52</v>
      </c>
      <c r="B71">
        <v>0.001848</v>
      </c>
      <c r="C71">
        <f t="shared" si="16"/>
        <v>0.001848</v>
      </c>
      <c r="D71">
        <v>0.003696</v>
      </c>
      <c r="E71" s="16">
        <f t="shared" si="8"/>
      </c>
      <c r="F71" s="17">
        <f t="shared" si="17"/>
      </c>
      <c r="G71" s="18">
        <f t="shared" si="4"/>
      </c>
      <c r="I71" s="8">
        <f t="shared" si="5"/>
      </c>
      <c r="J71" s="9">
        <f t="shared" si="6"/>
      </c>
      <c r="K71" s="8">
        <f t="shared" si="7"/>
      </c>
      <c r="L71" s="19">
        <f t="shared" si="10"/>
      </c>
      <c r="M71" s="20">
        <f t="shared" si="11"/>
      </c>
      <c r="N71" s="21">
        <f t="shared" si="12"/>
      </c>
      <c r="O71" s="22">
        <f t="shared" si="13"/>
      </c>
      <c r="P71">
        <v>52</v>
      </c>
      <c r="Q71">
        <v>0.00398</v>
      </c>
      <c r="S71" s="15">
        <f t="shared" si="14"/>
        <v>0</v>
      </c>
      <c r="T71" s="15">
        <f t="shared" si="15"/>
        <v>0</v>
      </c>
    </row>
    <row r="72" spans="1:20" ht="12.75">
      <c r="A72">
        <v>53</v>
      </c>
      <c r="B72">
        <v>0.001999</v>
      </c>
      <c r="C72">
        <f t="shared" si="16"/>
        <v>0.001999</v>
      </c>
      <c r="D72">
        <v>0.003998</v>
      </c>
      <c r="E72" s="16">
        <f t="shared" si="8"/>
      </c>
      <c r="F72" s="17">
        <f t="shared" si="17"/>
      </c>
      <c r="G72" s="18">
        <f t="shared" si="4"/>
      </c>
      <c r="I72" s="8">
        <f t="shared" si="5"/>
      </c>
      <c r="J72" s="9">
        <f t="shared" si="6"/>
      </c>
      <c r="K72" s="8">
        <f t="shared" si="7"/>
      </c>
      <c r="L72" s="19">
        <f t="shared" si="10"/>
      </c>
      <c r="M72" s="20">
        <f t="shared" si="11"/>
      </c>
      <c r="N72" s="21">
        <f t="shared" si="12"/>
      </c>
      <c r="O72" s="22">
        <f t="shared" si="13"/>
      </c>
      <c r="P72">
        <v>53</v>
      </c>
      <c r="Q72">
        <v>0.004331</v>
      </c>
      <c r="S72" s="15">
        <f t="shared" si="14"/>
        <v>0</v>
      </c>
      <c r="T72" s="15">
        <f t="shared" si="15"/>
        <v>0</v>
      </c>
    </row>
    <row r="73" spans="1:20" ht="12.75">
      <c r="A73">
        <v>54</v>
      </c>
      <c r="B73">
        <v>0.0021705</v>
      </c>
      <c r="C73">
        <f t="shared" si="16"/>
        <v>0.0021705</v>
      </c>
      <c r="D73">
        <v>0.004341</v>
      </c>
      <c r="E73" s="16">
        <f t="shared" si="8"/>
      </c>
      <c r="F73" s="17">
        <f t="shared" si="17"/>
      </c>
      <c r="G73" s="18">
        <f t="shared" si="4"/>
      </c>
      <c r="I73" s="8">
        <f t="shared" si="5"/>
      </c>
      <c r="J73" s="9">
        <f t="shared" si="6"/>
      </c>
      <c r="K73" s="8">
        <f t="shared" si="7"/>
      </c>
      <c r="L73" s="19">
        <f t="shared" si="10"/>
      </c>
      <c r="M73" s="20">
        <f t="shared" si="11"/>
      </c>
      <c r="N73" s="21">
        <f t="shared" si="12"/>
      </c>
      <c r="O73" s="22">
        <f t="shared" si="13"/>
      </c>
      <c r="P73">
        <v>54</v>
      </c>
      <c r="Q73">
        <v>0.004698</v>
      </c>
      <c r="S73" s="15">
        <f t="shared" si="14"/>
        <v>0</v>
      </c>
      <c r="T73" s="15">
        <f t="shared" si="15"/>
        <v>0</v>
      </c>
    </row>
    <row r="74" spans="1:20" ht="12.75">
      <c r="A74">
        <v>55</v>
      </c>
      <c r="B74">
        <v>0.002361</v>
      </c>
      <c r="C74">
        <f t="shared" si="16"/>
        <v>0.002361</v>
      </c>
      <c r="D74">
        <v>0.004722</v>
      </c>
      <c r="E74" s="16">
        <f t="shared" si="8"/>
      </c>
      <c r="F74" s="17">
        <f t="shared" si="17"/>
      </c>
      <c r="G74" s="18">
        <f t="shared" si="4"/>
      </c>
      <c r="I74" s="8">
        <f t="shared" si="5"/>
      </c>
      <c r="J74" s="9">
        <f t="shared" si="6"/>
      </c>
      <c r="K74" s="8">
        <f t="shared" si="7"/>
      </c>
      <c r="L74" s="19">
        <f t="shared" si="10"/>
      </c>
      <c r="M74" s="20">
        <f t="shared" si="11"/>
      </c>
      <c r="N74" s="21">
        <f t="shared" si="12"/>
      </c>
      <c r="O74" s="22">
        <f t="shared" si="13"/>
      </c>
      <c r="P74">
        <v>55</v>
      </c>
      <c r="Q74">
        <v>0.005077</v>
      </c>
      <c r="S74" s="15">
        <f t="shared" si="14"/>
        <v>0</v>
      </c>
      <c r="T74" s="15">
        <f t="shared" si="15"/>
        <v>0</v>
      </c>
    </row>
    <row r="75" spans="1:20" ht="12.75">
      <c r="A75">
        <v>56</v>
      </c>
      <c r="B75">
        <v>0.002574</v>
      </c>
      <c r="C75">
        <f t="shared" si="16"/>
        <v>0.002574</v>
      </c>
      <c r="D75">
        <v>0.005148</v>
      </c>
      <c r="E75" s="16">
        <f t="shared" si="8"/>
      </c>
      <c r="F75" s="17">
        <f t="shared" si="17"/>
      </c>
      <c r="G75" s="18">
        <f t="shared" si="4"/>
      </c>
      <c r="I75" s="8">
        <f t="shared" si="5"/>
      </c>
      <c r="J75" s="9">
        <f t="shared" si="6"/>
      </c>
      <c r="K75" s="8">
        <f t="shared" si="7"/>
      </c>
      <c r="L75" s="19">
        <f t="shared" si="10"/>
      </c>
      <c r="M75" s="20">
        <f t="shared" si="11"/>
      </c>
      <c r="N75" s="21">
        <f t="shared" si="12"/>
      </c>
      <c r="O75" s="22">
        <f t="shared" si="13"/>
      </c>
      <c r="P75">
        <v>56</v>
      </c>
      <c r="Q75">
        <v>0.005465</v>
      </c>
      <c r="S75" s="15">
        <f t="shared" si="14"/>
        <v>0</v>
      </c>
      <c r="T75" s="15">
        <f t="shared" si="15"/>
        <v>0</v>
      </c>
    </row>
    <row r="76" spans="1:20" ht="12.75">
      <c r="A76">
        <v>57</v>
      </c>
      <c r="B76">
        <v>0.0028135</v>
      </c>
      <c r="C76">
        <f t="shared" si="16"/>
        <v>0.0028135</v>
      </c>
      <c r="D76">
        <v>0.005627</v>
      </c>
      <c r="E76" s="16">
        <f t="shared" si="8"/>
      </c>
      <c r="F76" s="17">
        <f t="shared" si="17"/>
      </c>
      <c r="G76" s="18">
        <f t="shared" si="4"/>
      </c>
      <c r="I76" s="8">
        <f t="shared" si="5"/>
      </c>
      <c r="J76" s="9">
        <f t="shared" si="6"/>
      </c>
      <c r="K76" s="8">
        <f t="shared" si="7"/>
      </c>
      <c r="L76" s="19">
        <f t="shared" si="10"/>
      </c>
      <c r="M76" s="20">
        <f t="shared" si="11"/>
      </c>
      <c r="N76" s="21">
        <f t="shared" si="12"/>
      </c>
      <c r="O76" s="22">
        <f t="shared" si="13"/>
      </c>
      <c r="P76">
        <v>57</v>
      </c>
      <c r="Q76">
        <v>0.005861</v>
      </c>
      <c r="S76" s="15">
        <f t="shared" si="14"/>
        <v>0</v>
      </c>
      <c r="T76" s="15">
        <f t="shared" si="15"/>
        <v>0</v>
      </c>
    </row>
    <row r="77" spans="1:20" ht="12.75">
      <c r="A77">
        <v>58</v>
      </c>
      <c r="B77">
        <v>0.003083</v>
      </c>
      <c r="C77">
        <f t="shared" si="16"/>
        <v>0.003083</v>
      </c>
      <c r="D77">
        <v>0.006166</v>
      </c>
      <c r="E77" s="16">
        <f t="shared" si="8"/>
      </c>
      <c r="F77" s="17">
        <f t="shared" si="17"/>
      </c>
      <c r="G77" s="18">
        <f t="shared" si="4"/>
      </c>
      <c r="I77" s="8">
        <f t="shared" si="5"/>
      </c>
      <c r="J77" s="9">
        <f t="shared" si="6"/>
      </c>
      <c r="K77" s="8">
        <f t="shared" si="7"/>
      </c>
      <c r="L77" s="19">
        <f t="shared" si="10"/>
      </c>
      <c r="M77" s="20">
        <f t="shared" si="11"/>
      </c>
      <c r="N77" s="21">
        <f t="shared" si="12"/>
      </c>
      <c r="O77" s="22">
        <f t="shared" si="13"/>
      </c>
      <c r="P77">
        <v>58</v>
      </c>
      <c r="Q77">
        <v>0.006265</v>
      </c>
      <c r="S77" s="15">
        <f t="shared" si="14"/>
        <v>0</v>
      </c>
      <c r="T77" s="15">
        <f t="shared" si="15"/>
        <v>0</v>
      </c>
    </row>
    <row r="78" spans="1:20" ht="12.75">
      <c r="A78">
        <v>59</v>
      </c>
      <c r="B78">
        <v>0.0033825</v>
      </c>
      <c r="C78">
        <f t="shared" si="16"/>
        <v>0.0033825</v>
      </c>
      <c r="D78">
        <v>0.006765</v>
      </c>
      <c r="E78" s="16">
        <f t="shared" si="8"/>
      </c>
      <c r="F78" s="17">
        <f t="shared" si="17"/>
      </c>
      <c r="G78" s="18">
        <f t="shared" si="4"/>
      </c>
      <c r="I78" s="8">
        <f t="shared" si="5"/>
      </c>
      <c r="J78" s="9">
        <f t="shared" si="6"/>
      </c>
      <c r="K78" s="8">
        <f t="shared" si="7"/>
      </c>
      <c r="L78" s="19">
        <f t="shared" si="10"/>
      </c>
      <c r="M78" s="20">
        <f t="shared" si="11"/>
      </c>
      <c r="N78" s="21">
        <f t="shared" si="12"/>
      </c>
      <c r="O78" s="22">
        <f t="shared" si="13"/>
      </c>
      <c r="P78">
        <v>59</v>
      </c>
      <c r="Q78">
        <v>0.006694</v>
      </c>
      <c r="S78" s="15">
        <f t="shared" si="14"/>
        <v>0</v>
      </c>
      <c r="T78" s="15">
        <f t="shared" si="15"/>
        <v>0</v>
      </c>
    </row>
    <row r="79" spans="1:20" ht="12.75">
      <c r="A79">
        <v>60</v>
      </c>
      <c r="B79">
        <v>0.0037225</v>
      </c>
      <c r="C79">
        <f t="shared" si="16"/>
        <v>0.0037225</v>
      </c>
      <c r="D79">
        <v>0.007445</v>
      </c>
      <c r="E79" s="16">
        <f t="shared" si="8"/>
      </c>
      <c r="F79" s="17">
        <f t="shared" si="17"/>
      </c>
      <c r="G79" s="18">
        <f t="shared" si="4"/>
      </c>
      <c r="I79" s="8">
        <f t="shared" si="5"/>
      </c>
      <c r="J79" s="9">
        <f t="shared" si="6"/>
      </c>
      <c r="K79" s="8">
        <f t="shared" si="7"/>
      </c>
      <c r="L79" s="19">
        <f t="shared" si="10"/>
      </c>
      <c r="M79" s="20">
        <f t="shared" si="11"/>
      </c>
      <c r="N79" s="21">
        <f t="shared" si="12"/>
      </c>
      <c r="O79" s="22">
        <f t="shared" si="13"/>
      </c>
      <c r="P79">
        <v>60</v>
      </c>
      <c r="Q79">
        <v>0.00717</v>
      </c>
      <c r="S79" s="15">
        <f t="shared" si="14"/>
        <v>0</v>
      </c>
      <c r="T79" s="15">
        <f t="shared" si="15"/>
        <v>0</v>
      </c>
    </row>
    <row r="80" spans="1:20" ht="12.75">
      <c r="A80">
        <v>61</v>
      </c>
      <c r="B80">
        <v>0.0040935</v>
      </c>
      <c r="C80">
        <f t="shared" si="16"/>
        <v>0.0040935</v>
      </c>
      <c r="D80">
        <v>0.008187</v>
      </c>
      <c r="E80" s="16">
        <f>IF(E79&lt;MAX($A$19:$A$134),E79+1,"")</f>
      </c>
      <c r="F80" s="17">
        <f t="shared" si="17"/>
      </c>
      <c r="G80" s="18">
        <f t="shared" si="4"/>
      </c>
      <c r="I80" s="8">
        <f t="shared" si="5"/>
      </c>
      <c r="J80" s="9">
        <f t="shared" si="6"/>
      </c>
      <c r="K80" s="8">
        <f t="shared" si="7"/>
      </c>
      <c r="L80" s="19">
        <f t="shared" si="10"/>
      </c>
      <c r="M80" s="20">
        <f t="shared" si="11"/>
      </c>
      <c r="N80" s="21">
        <f t="shared" si="12"/>
      </c>
      <c r="O80" s="22">
        <f t="shared" si="13"/>
      </c>
      <c r="P80">
        <v>61</v>
      </c>
      <c r="Q80">
        <v>0.007714</v>
      </c>
      <c r="S80" s="15">
        <f t="shared" si="14"/>
        <v>0</v>
      </c>
      <c r="T80" s="15">
        <f t="shared" si="15"/>
        <v>0</v>
      </c>
    </row>
    <row r="81" spans="1:20" ht="12.75">
      <c r="A81">
        <v>62</v>
      </c>
      <c r="B81">
        <v>0.0044795</v>
      </c>
      <c r="C81">
        <f t="shared" si="16"/>
        <v>0.0044795</v>
      </c>
      <c r="D81">
        <v>0.008959</v>
      </c>
      <c r="E81" s="16">
        <f t="shared" si="8"/>
      </c>
      <c r="F81" s="17">
        <f t="shared" si="17"/>
      </c>
      <c r="G81" s="18">
        <f t="shared" si="4"/>
      </c>
      <c r="I81" s="8">
        <f t="shared" si="5"/>
      </c>
      <c r="J81" s="9">
        <f t="shared" si="6"/>
      </c>
      <c r="K81" s="8">
        <f t="shared" si="7"/>
      </c>
      <c r="L81" s="19">
        <f t="shared" si="10"/>
      </c>
      <c r="M81" s="20">
        <f t="shared" si="11"/>
      </c>
      <c r="N81" s="21">
        <f t="shared" si="12"/>
      </c>
      <c r="O81" s="22">
        <f t="shared" si="13"/>
      </c>
      <c r="P81">
        <v>62</v>
      </c>
      <c r="Q81">
        <v>0.008348</v>
      </c>
      <c r="S81" s="15">
        <f t="shared" si="14"/>
        <v>0</v>
      </c>
      <c r="T81" s="15">
        <f t="shared" si="15"/>
        <v>0</v>
      </c>
    </row>
    <row r="82" spans="1:20" ht="12.75">
      <c r="A82">
        <v>63</v>
      </c>
      <c r="B82">
        <v>0.0048735</v>
      </c>
      <c r="C82">
        <f t="shared" si="16"/>
        <v>0.0048735</v>
      </c>
      <c r="D82">
        <v>0.009747</v>
      </c>
      <c r="E82" s="16">
        <f t="shared" si="8"/>
      </c>
      <c r="F82" s="17">
        <f t="shared" si="17"/>
      </c>
      <c r="G82" s="18">
        <f t="shared" si="4"/>
      </c>
      <c r="I82" s="8">
        <f t="shared" si="5"/>
      </c>
      <c r="J82" s="9">
        <f t="shared" si="6"/>
      </c>
      <c r="K82" s="8">
        <f t="shared" si="7"/>
      </c>
      <c r="L82" s="19">
        <f t="shared" si="10"/>
      </c>
      <c r="M82" s="20">
        <f t="shared" si="11"/>
      </c>
      <c r="N82" s="21">
        <f t="shared" si="12"/>
      </c>
      <c r="O82" s="22">
        <f t="shared" si="13"/>
      </c>
      <c r="P82">
        <v>63</v>
      </c>
      <c r="Q82">
        <v>0.009093</v>
      </c>
      <c r="S82" s="15">
        <f t="shared" si="14"/>
        <v>0</v>
      </c>
      <c r="T82" s="15">
        <f t="shared" si="15"/>
        <v>0</v>
      </c>
    </row>
    <row r="83" spans="1:20" ht="12.75">
      <c r="A83">
        <v>64</v>
      </c>
      <c r="B83">
        <v>0.005291</v>
      </c>
      <c r="C83">
        <f t="shared" si="16"/>
        <v>0.005291</v>
      </c>
      <c r="D83">
        <v>0.010582</v>
      </c>
      <c r="E83" s="16">
        <f t="shared" si="8"/>
      </c>
      <c r="F83" s="17">
        <f t="shared" si="17"/>
      </c>
      <c r="G83" s="18">
        <f t="shared" si="4"/>
      </c>
      <c r="I83" s="8">
        <f t="shared" si="5"/>
      </c>
      <c r="J83" s="9">
        <f t="shared" si="6"/>
      </c>
      <c r="K83" s="8">
        <f t="shared" si="7"/>
      </c>
      <c r="L83" s="19">
        <f t="shared" si="10"/>
      </c>
      <c r="M83" s="20">
        <f t="shared" si="11"/>
      </c>
      <c r="N83" s="21">
        <f t="shared" si="12"/>
      </c>
      <c r="O83" s="22">
        <f t="shared" si="13"/>
      </c>
      <c r="P83">
        <v>64</v>
      </c>
      <c r="Q83">
        <v>0.009968</v>
      </c>
      <c r="S83" s="15">
        <f t="shared" si="14"/>
        <v>0</v>
      </c>
      <c r="T83" s="15">
        <f t="shared" si="15"/>
        <v>0</v>
      </c>
    </row>
    <row r="84" spans="1:20" ht="12.75">
      <c r="A84">
        <v>65</v>
      </c>
      <c r="B84" s="38">
        <v>0.005962905405405406</v>
      </c>
      <c r="C84" s="38">
        <f>D84*$L$3</f>
        <v>0.0062709179104477614</v>
      </c>
      <c r="D84">
        <v>0.011511</v>
      </c>
      <c r="E84" s="16">
        <f t="shared" si="8"/>
      </c>
      <c r="F84" s="17">
        <f t="shared" si="17"/>
      </c>
      <c r="G84" s="18">
        <f aca="true" t="shared" si="18" ref="G84:G134">IF(E84="","",(1+$F$12)^(E84-$A$10))</f>
      </c>
      <c r="I84" s="8">
        <f aca="true" t="shared" si="19" ref="I84:I134">IF(E84="","",K83-H84)</f>
      </c>
      <c r="J84" s="9">
        <f aca="true" t="shared" si="20" ref="J84:J134">IF(E84="","",I84*((1+$A$12)*(1+$F$12)-1))</f>
      </c>
      <c r="K84" s="8">
        <f aca="true" t="shared" si="21" ref="K84:K134">IF(E84="","",I84+J84)</f>
      </c>
      <c r="L84" s="19">
        <f t="shared" si="10"/>
      </c>
      <c r="M84" s="20">
        <f t="shared" si="11"/>
      </c>
      <c r="N84" s="21">
        <f t="shared" si="12"/>
      </c>
      <c r="O84" s="22">
        <f t="shared" si="13"/>
      </c>
      <c r="P84">
        <v>65</v>
      </c>
      <c r="Q84">
        <v>0.010993</v>
      </c>
      <c r="S84" s="15">
        <f t="shared" si="14"/>
        <v>0</v>
      </c>
      <c r="T84" s="15">
        <f t="shared" si="15"/>
        <v>0</v>
      </c>
    </row>
    <row r="85" spans="1:20" ht="12.75">
      <c r="A85">
        <v>66</v>
      </c>
      <c r="B85" s="38">
        <v>0.006512522522522523</v>
      </c>
      <c r="C85" s="38">
        <f>D85*$L$3</f>
        <v>0.006848925373134329</v>
      </c>
      <c r="D85">
        <v>0.012572</v>
      </c>
      <c r="E85" s="16">
        <f aca="true" t="shared" si="22" ref="E85:E134">IF(E84&lt;MAX($A$19:$A$134),E84+1,"")</f>
      </c>
      <c r="F85" s="17">
        <f t="shared" si="17"/>
      </c>
      <c r="G85" s="18">
        <f t="shared" si="18"/>
      </c>
      <c r="I85" s="8">
        <f t="shared" si="19"/>
      </c>
      <c r="J85" s="9">
        <f t="shared" si="20"/>
      </c>
      <c r="K85" s="8">
        <f t="shared" si="21"/>
      </c>
      <c r="L85" s="19">
        <f aca="true" t="shared" si="23" ref="L85:L134">IF(E85="","",L84*(1+$F$12))</f>
      </c>
      <c r="M85" s="20">
        <f aca="true" t="shared" si="24" ref="M85:M134">IF(E85="","",(1-VLOOKUP(E84,$A$19:$B$134,2,FALSE))*M84)</f>
      </c>
      <c r="N85" s="21">
        <f aca="true" t="shared" si="25" ref="N85:N134">IF(E85="","",N84/((1+$A$12)*(1+$F$12)))</f>
      </c>
      <c r="O85" s="22">
        <f aca="true" t="shared" si="26" ref="O85:O134">IF(E85="","",L85*M85*N85)</f>
      </c>
      <c r="P85">
        <v>66</v>
      </c>
      <c r="Q85">
        <v>0.012188</v>
      </c>
      <c r="S85" s="15">
        <f aca="true" t="shared" si="27" ref="S85:S134">IF(K85="",0,K85*$S$15)</f>
        <v>0</v>
      </c>
      <c r="T85" s="15">
        <f aca="true" t="shared" si="28" ref="T85:T134">IF(K85="",0,S85*N85)</f>
        <v>0</v>
      </c>
    </row>
    <row r="86" spans="1:20" ht="12.75">
      <c r="A86">
        <v>67</v>
      </c>
      <c r="B86" s="38">
        <v>0.007134144144144145</v>
      </c>
      <c r="C86" s="38">
        <f>D86*$L$3</f>
        <v>0.00750265671641791</v>
      </c>
      <c r="D86">
        <v>0.013772</v>
      </c>
      <c r="E86" s="16">
        <f t="shared" si="22"/>
      </c>
      <c r="F86" s="17">
        <f t="shared" si="17"/>
      </c>
      <c r="G86" s="18">
        <f t="shared" si="18"/>
      </c>
      <c r="I86" s="8">
        <f t="shared" si="19"/>
      </c>
      <c r="J86" s="9">
        <f t="shared" si="20"/>
      </c>
      <c r="K86" s="8">
        <f t="shared" si="21"/>
      </c>
      <c r="L86" s="19">
        <f t="shared" si="23"/>
      </c>
      <c r="M86" s="20">
        <f t="shared" si="24"/>
      </c>
      <c r="N86" s="21">
        <f t="shared" si="25"/>
      </c>
      <c r="O86" s="22">
        <f t="shared" si="26"/>
      </c>
      <c r="P86">
        <v>67</v>
      </c>
      <c r="Q86">
        <v>0.013572</v>
      </c>
      <c r="S86" s="15">
        <f t="shared" si="27"/>
        <v>0</v>
      </c>
      <c r="T86" s="15">
        <f t="shared" si="28"/>
        <v>0</v>
      </c>
    </row>
    <row r="87" spans="1:20" ht="12.75">
      <c r="A87">
        <v>68</v>
      </c>
      <c r="B87" s="38">
        <v>0.007837612612612612</v>
      </c>
      <c r="C87" s="38">
        <f>D87*$L$3</f>
        <v>0.008242462686567163</v>
      </c>
      <c r="D87">
        <v>0.01513</v>
      </c>
      <c r="E87" s="16">
        <f t="shared" si="22"/>
      </c>
      <c r="F87" s="17">
        <f t="shared" si="17"/>
      </c>
      <c r="G87" s="18">
        <f t="shared" si="18"/>
      </c>
      <c r="I87" s="8">
        <f t="shared" si="19"/>
      </c>
      <c r="J87" s="9">
        <f t="shared" si="20"/>
      </c>
      <c r="K87" s="8">
        <f t="shared" si="21"/>
      </c>
      <c r="L87" s="19">
        <f t="shared" si="23"/>
      </c>
      <c r="M87" s="20">
        <f t="shared" si="24"/>
      </c>
      <c r="N87" s="21">
        <f t="shared" si="25"/>
      </c>
      <c r="O87" s="22">
        <f t="shared" si="26"/>
      </c>
      <c r="P87">
        <v>68</v>
      </c>
      <c r="Q87">
        <v>0.01516</v>
      </c>
      <c r="S87" s="15">
        <f t="shared" si="27"/>
        <v>0</v>
      </c>
      <c r="T87" s="15">
        <f t="shared" si="28"/>
        <v>0</v>
      </c>
    </row>
    <row r="88" spans="1:20" ht="12.75">
      <c r="A88">
        <v>69</v>
      </c>
      <c r="B88" s="38">
        <v>0.008625518018018018</v>
      </c>
      <c r="C88" s="38">
        <f>D88*$L$3</f>
        <v>0.009071067164179105</v>
      </c>
      <c r="D88">
        <v>0.016651</v>
      </c>
      <c r="E88" s="16">
        <f t="shared" si="22"/>
      </c>
      <c r="F88" s="17">
        <f t="shared" si="17"/>
      </c>
      <c r="G88" s="18">
        <f t="shared" si="18"/>
      </c>
      <c r="I88" s="8">
        <f t="shared" si="19"/>
      </c>
      <c r="J88" s="9">
        <f t="shared" si="20"/>
      </c>
      <c r="K88" s="8">
        <f t="shared" si="21"/>
      </c>
      <c r="L88" s="19">
        <f t="shared" si="23"/>
      </c>
      <c r="M88" s="20">
        <f t="shared" si="24"/>
      </c>
      <c r="N88" s="21">
        <f t="shared" si="25"/>
      </c>
      <c r="O88" s="22">
        <f t="shared" si="26"/>
      </c>
      <c r="P88">
        <v>69</v>
      </c>
      <c r="Q88">
        <v>0.016946</v>
      </c>
      <c r="S88" s="15">
        <f t="shared" si="27"/>
        <v>0</v>
      </c>
      <c r="T88" s="15">
        <f t="shared" si="28"/>
        <v>0</v>
      </c>
    </row>
    <row r="89" spans="1:20" ht="12.75">
      <c r="A89">
        <v>70</v>
      </c>
      <c r="B89" s="38">
        <v>0.010985168253968253</v>
      </c>
      <c r="C89" s="38">
        <f>D89*$L$4</f>
        <v>0.010690353535353534</v>
      </c>
      <c r="D89">
        <v>0.018406</v>
      </c>
      <c r="E89" s="16">
        <f t="shared" si="22"/>
      </c>
      <c r="F89" s="17">
        <f t="shared" si="17"/>
      </c>
      <c r="G89" s="18">
        <f t="shared" si="18"/>
      </c>
      <c r="I89" s="8">
        <f t="shared" si="19"/>
      </c>
      <c r="J89" s="9">
        <f t="shared" si="20"/>
      </c>
      <c r="K89" s="8">
        <f t="shared" si="21"/>
      </c>
      <c r="L89" s="19">
        <f t="shared" si="23"/>
      </c>
      <c r="M89" s="20">
        <f t="shared" si="24"/>
      </c>
      <c r="N89" s="21">
        <f t="shared" si="25"/>
      </c>
      <c r="O89" s="22">
        <f t="shared" si="26"/>
      </c>
      <c r="P89">
        <v>70</v>
      </c>
      <c r="Q89">
        <v>0.01892</v>
      </c>
      <c r="S89" s="15">
        <f t="shared" si="27"/>
        <v>0</v>
      </c>
      <c r="T89" s="15">
        <f t="shared" si="28"/>
        <v>0</v>
      </c>
    </row>
    <row r="90" spans="1:20" ht="12.75">
      <c r="A90">
        <v>71</v>
      </c>
      <c r="B90" s="38">
        <v>0.012140622222222222</v>
      </c>
      <c r="C90" s="38">
        <f>D90*$L$4</f>
        <v>0.011814797979797979</v>
      </c>
      <c r="D90">
        <v>0.020342</v>
      </c>
      <c r="E90" s="16">
        <f t="shared" si="22"/>
      </c>
      <c r="F90" s="17">
        <f t="shared" si="17"/>
      </c>
      <c r="G90" s="18">
        <f t="shared" si="18"/>
      </c>
      <c r="I90" s="8">
        <f t="shared" si="19"/>
      </c>
      <c r="J90" s="9">
        <f t="shared" si="20"/>
      </c>
      <c r="K90" s="8">
        <f t="shared" si="21"/>
      </c>
      <c r="L90" s="19">
        <f t="shared" si="23"/>
      </c>
      <c r="M90" s="20">
        <f t="shared" si="24"/>
      </c>
      <c r="N90" s="21">
        <f t="shared" si="25"/>
      </c>
      <c r="O90" s="22">
        <f t="shared" si="26"/>
      </c>
      <c r="P90">
        <v>71</v>
      </c>
      <c r="Q90">
        <v>0.021071</v>
      </c>
      <c r="S90" s="15">
        <f t="shared" si="27"/>
        <v>0</v>
      </c>
      <c r="T90" s="15">
        <f t="shared" si="28"/>
        <v>0</v>
      </c>
    </row>
    <row r="91" spans="1:20" ht="12.75">
      <c r="A91">
        <v>72</v>
      </c>
      <c r="B91" s="38">
        <v>0.013336660317460319</v>
      </c>
      <c r="C91" s="38">
        <f>D91*$L$4</f>
        <v>0.012978737373737373</v>
      </c>
      <c r="D91">
        <v>0.022346</v>
      </c>
      <c r="E91" s="16">
        <f t="shared" si="22"/>
      </c>
      <c r="F91" s="17">
        <f t="shared" si="17"/>
      </c>
      <c r="G91" s="18">
        <f t="shared" si="18"/>
      </c>
      <c r="I91" s="8">
        <f t="shared" si="19"/>
      </c>
      <c r="J91" s="9">
        <f t="shared" si="20"/>
      </c>
      <c r="K91" s="8">
        <f t="shared" si="21"/>
      </c>
      <c r="L91" s="19">
        <f t="shared" si="23"/>
      </c>
      <c r="M91" s="20">
        <f t="shared" si="24"/>
      </c>
      <c r="N91" s="21">
        <f t="shared" si="25"/>
      </c>
      <c r="O91" s="22">
        <f t="shared" si="26"/>
      </c>
      <c r="P91">
        <v>72</v>
      </c>
      <c r="Q91">
        <v>0.023388</v>
      </c>
      <c r="S91" s="15">
        <f t="shared" si="27"/>
        <v>0</v>
      </c>
      <c r="T91" s="15">
        <f t="shared" si="28"/>
        <v>0</v>
      </c>
    </row>
    <row r="92" spans="1:20" ht="12.75">
      <c r="A92">
        <v>73</v>
      </c>
      <c r="B92" s="38">
        <v>0.014551796825396826</v>
      </c>
      <c r="C92" s="38">
        <f>D92*$L$4</f>
        <v>0.014161262626262626</v>
      </c>
      <c r="D92">
        <v>0.024382</v>
      </c>
      <c r="E92" s="16">
        <f t="shared" si="22"/>
      </c>
      <c r="F92" s="17">
        <f t="shared" si="17"/>
      </c>
      <c r="G92" s="18">
        <f t="shared" si="18"/>
      </c>
      <c r="I92" s="8">
        <f t="shared" si="19"/>
      </c>
      <c r="J92" s="9">
        <f t="shared" si="20"/>
      </c>
      <c r="K92" s="8">
        <f t="shared" si="21"/>
      </c>
      <c r="L92" s="19">
        <f t="shared" si="23"/>
      </c>
      <c r="M92" s="20">
        <f t="shared" si="24"/>
      </c>
      <c r="N92" s="21">
        <f t="shared" si="25"/>
      </c>
      <c r="O92" s="22">
        <f t="shared" si="26"/>
      </c>
      <c r="P92">
        <v>73</v>
      </c>
      <c r="Q92">
        <v>0.025871</v>
      </c>
      <c r="S92" s="15">
        <f t="shared" si="27"/>
        <v>0</v>
      </c>
      <c r="T92" s="15">
        <f t="shared" si="28"/>
        <v>0</v>
      </c>
    </row>
    <row r="93" spans="1:20" ht="12.75">
      <c r="A93">
        <v>74</v>
      </c>
      <c r="B93" s="38">
        <v>0.01584631111111111</v>
      </c>
      <c r="C93" s="38">
        <f>D93*$L$4</f>
        <v>0.015421035353535353</v>
      </c>
      <c r="D93">
        <v>0.026551</v>
      </c>
      <c r="E93" s="16">
        <f t="shared" si="22"/>
      </c>
      <c r="F93" s="17">
        <f t="shared" si="17"/>
      </c>
      <c r="G93" s="18">
        <f t="shared" si="18"/>
      </c>
      <c r="I93" s="8">
        <f t="shared" si="19"/>
      </c>
      <c r="J93" s="9">
        <f t="shared" si="20"/>
      </c>
      <c r="K93" s="8">
        <f t="shared" si="21"/>
      </c>
      <c r="L93" s="19">
        <f t="shared" si="23"/>
      </c>
      <c r="M93" s="20">
        <f t="shared" si="24"/>
      </c>
      <c r="N93" s="21">
        <f t="shared" si="25"/>
      </c>
      <c r="O93" s="22">
        <f t="shared" si="26"/>
      </c>
      <c r="P93">
        <v>74</v>
      </c>
      <c r="Q93">
        <v>0.028552</v>
      </c>
      <c r="S93" s="15">
        <f t="shared" si="27"/>
        <v>0</v>
      </c>
      <c r="T93" s="15">
        <f t="shared" si="28"/>
        <v>0</v>
      </c>
    </row>
    <row r="94" spans="1:20" ht="12.75">
      <c r="A94">
        <v>75</v>
      </c>
      <c r="B94" s="38">
        <v>0.019236738758029975</v>
      </c>
      <c r="C94" s="38">
        <f>D94*$L$5</f>
        <v>0.019382</v>
      </c>
      <c r="D94">
        <v>0.029073</v>
      </c>
      <c r="E94" s="16">
        <f t="shared" si="22"/>
      </c>
      <c r="F94" s="17">
        <f t="shared" si="17"/>
      </c>
      <c r="G94" s="18">
        <f t="shared" si="18"/>
      </c>
      <c r="I94" s="8">
        <f t="shared" si="19"/>
      </c>
      <c r="J94" s="9">
        <f t="shared" si="20"/>
      </c>
      <c r="K94" s="8">
        <f t="shared" si="21"/>
      </c>
      <c r="L94" s="19">
        <f t="shared" si="23"/>
      </c>
      <c r="M94" s="20">
        <f t="shared" si="24"/>
      </c>
      <c r="N94" s="21">
        <f t="shared" si="25"/>
      </c>
      <c r="O94" s="22">
        <f t="shared" si="26"/>
      </c>
      <c r="P94">
        <v>75</v>
      </c>
      <c r="Q94">
        <v>0.031477</v>
      </c>
      <c r="S94" s="15">
        <f t="shared" si="27"/>
        <v>0</v>
      </c>
      <c r="T94" s="15">
        <f t="shared" si="28"/>
        <v>0</v>
      </c>
    </row>
    <row r="95" spans="1:20" ht="12.75">
      <c r="A95">
        <v>76</v>
      </c>
      <c r="B95" s="38">
        <v>0.02118866595289079</v>
      </c>
      <c r="C95" s="38">
        <f>D95*$L$5</f>
        <v>0.02134866666666667</v>
      </c>
      <c r="D95">
        <v>0.032023</v>
      </c>
      <c r="E95" s="16">
        <f t="shared" si="22"/>
      </c>
      <c r="F95" s="17">
        <f t="shared" si="17"/>
      </c>
      <c r="G95" s="18">
        <f t="shared" si="18"/>
      </c>
      <c r="I95" s="8">
        <f t="shared" si="19"/>
      </c>
      <c r="J95" s="9">
        <f t="shared" si="20"/>
      </c>
      <c r="K95" s="8">
        <f t="shared" si="21"/>
      </c>
      <c r="L95" s="19">
        <f t="shared" si="23"/>
      </c>
      <c r="M95" s="20">
        <f t="shared" si="24"/>
      </c>
      <c r="N95" s="21">
        <f t="shared" si="25"/>
      </c>
      <c r="O95" s="22">
        <f t="shared" si="26"/>
      </c>
      <c r="P95">
        <v>76</v>
      </c>
      <c r="Q95">
        <v>0.034686</v>
      </c>
      <c r="S95" s="15">
        <f t="shared" si="27"/>
        <v>0</v>
      </c>
      <c r="T95" s="15">
        <f t="shared" si="28"/>
        <v>0</v>
      </c>
    </row>
    <row r="96" spans="1:20" ht="12.75">
      <c r="A96">
        <v>77</v>
      </c>
      <c r="B96" s="38">
        <v>0.023361591006423977</v>
      </c>
      <c r="C96" s="38">
        <f>D96*$L$5</f>
        <v>0.023537999999999996</v>
      </c>
      <c r="D96">
        <v>0.035307</v>
      </c>
      <c r="E96" s="16">
        <f t="shared" si="22"/>
      </c>
      <c r="F96" s="17">
        <f t="shared" si="17"/>
      </c>
      <c r="G96" s="18">
        <f t="shared" si="18"/>
      </c>
      <c r="I96" s="8">
        <f t="shared" si="19"/>
      </c>
      <c r="J96" s="9">
        <f t="shared" si="20"/>
      </c>
      <c r="K96" s="8">
        <f t="shared" si="21"/>
      </c>
      <c r="L96" s="19">
        <f t="shared" si="23"/>
      </c>
      <c r="M96" s="20">
        <f t="shared" si="24"/>
      </c>
      <c r="N96" s="21">
        <f t="shared" si="25"/>
      </c>
      <c r="O96" s="22">
        <f t="shared" si="26"/>
      </c>
      <c r="P96">
        <v>77</v>
      </c>
      <c r="Q96">
        <v>0.038225</v>
      </c>
      <c r="S96" s="15">
        <f t="shared" si="27"/>
        <v>0</v>
      </c>
      <c r="T96" s="15">
        <f t="shared" si="28"/>
        <v>0</v>
      </c>
    </row>
    <row r="97" spans="1:20" ht="12.75">
      <c r="A97">
        <v>78</v>
      </c>
      <c r="B97" s="38">
        <v>0.02577139400428265</v>
      </c>
      <c r="C97" s="38">
        <f>D97*$L$5</f>
        <v>0.025965999999999996</v>
      </c>
      <c r="D97">
        <v>0.038949</v>
      </c>
      <c r="E97" s="16">
        <f t="shared" si="22"/>
      </c>
      <c r="F97" s="17">
        <f t="shared" si="17"/>
      </c>
      <c r="G97" s="18">
        <f t="shared" si="18"/>
      </c>
      <c r="I97" s="8">
        <f t="shared" si="19"/>
      </c>
      <c r="J97" s="9">
        <f t="shared" si="20"/>
      </c>
      <c r="K97" s="8">
        <f t="shared" si="21"/>
      </c>
      <c r="L97" s="19">
        <f t="shared" si="23"/>
      </c>
      <c r="M97" s="20">
        <f t="shared" si="24"/>
      </c>
      <c r="N97" s="21">
        <f t="shared" si="25"/>
      </c>
      <c r="O97" s="22">
        <f t="shared" si="26"/>
      </c>
      <c r="P97">
        <v>78</v>
      </c>
      <c r="Q97">
        <v>0.042132</v>
      </c>
      <c r="S97" s="15">
        <f t="shared" si="27"/>
        <v>0</v>
      </c>
      <c r="T97" s="15">
        <f t="shared" si="28"/>
        <v>0</v>
      </c>
    </row>
    <row r="98" spans="1:20" ht="12.75">
      <c r="A98">
        <v>79</v>
      </c>
      <c r="B98" s="38">
        <v>0.028482918629550318</v>
      </c>
      <c r="C98" s="38">
        <f>D98*$L$5</f>
        <v>0.028698</v>
      </c>
      <c r="D98">
        <v>0.043047</v>
      </c>
      <c r="E98" s="16">
        <f t="shared" si="22"/>
      </c>
      <c r="F98" s="17">
        <f t="shared" si="17"/>
      </c>
      <c r="G98" s="18">
        <f t="shared" si="18"/>
      </c>
      <c r="I98" s="8">
        <f t="shared" si="19"/>
      </c>
      <c r="J98" s="9">
        <f t="shared" si="20"/>
      </c>
      <c r="K98" s="8">
        <f t="shared" si="21"/>
      </c>
      <c r="L98" s="19">
        <f t="shared" si="23"/>
      </c>
      <c r="M98" s="20">
        <f t="shared" si="24"/>
      </c>
      <c r="N98" s="21">
        <f t="shared" si="25"/>
      </c>
      <c r="O98" s="22">
        <f t="shared" si="26"/>
      </c>
      <c r="P98">
        <v>79</v>
      </c>
      <c r="Q98">
        <v>0.046427</v>
      </c>
      <c r="S98" s="15">
        <f t="shared" si="27"/>
        <v>0</v>
      </c>
      <c r="T98" s="15">
        <f t="shared" si="28"/>
        <v>0</v>
      </c>
    </row>
    <row r="99" spans="1:20" ht="12.75">
      <c r="A99">
        <v>80</v>
      </c>
      <c r="B99" s="38">
        <v>0.03266699592944369</v>
      </c>
      <c r="C99" s="38">
        <f>D99*$L$6</f>
        <v>0.03601545372460496</v>
      </c>
      <c r="D99">
        <v>0.047769</v>
      </c>
      <c r="E99" s="16">
        <f t="shared" si="22"/>
      </c>
      <c r="F99" s="17">
        <f t="shared" si="17"/>
      </c>
      <c r="G99" s="18">
        <f t="shared" si="18"/>
      </c>
      <c r="I99" s="8">
        <f t="shared" si="19"/>
      </c>
      <c r="J99" s="9">
        <f t="shared" si="20"/>
      </c>
      <c r="K99" s="8">
        <f t="shared" si="21"/>
      </c>
      <c r="L99" s="19">
        <f t="shared" si="23"/>
      </c>
      <c r="M99" s="20">
        <f t="shared" si="24"/>
      </c>
      <c r="N99" s="21">
        <f t="shared" si="25"/>
      </c>
      <c r="O99" s="22">
        <f t="shared" si="26"/>
      </c>
      <c r="P99">
        <v>80</v>
      </c>
      <c r="Q99">
        <v>0.051128</v>
      </c>
      <c r="S99" s="15">
        <f t="shared" si="27"/>
        <v>0</v>
      </c>
      <c r="T99" s="15">
        <f t="shared" si="28"/>
        <v>0</v>
      </c>
    </row>
    <row r="100" spans="1:20" ht="12.75">
      <c r="A100">
        <v>81</v>
      </c>
      <c r="B100" s="38">
        <v>0.036374165535956585</v>
      </c>
      <c r="C100" s="38">
        <f>D100*$L$6</f>
        <v>0.04010261851015801</v>
      </c>
      <c r="D100">
        <v>0.05319</v>
      </c>
      <c r="E100" s="16">
        <f t="shared" si="22"/>
      </c>
      <c r="F100" s="17">
        <f t="shared" si="17"/>
      </c>
      <c r="G100" s="18">
        <f t="shared" si="18"/>
      </c>
      <c r="I100" s="8">
        <f t="shared" si="19"/>
      </c>
      <c r="J100" s="9">
        <f t="shared" si="20"/>
      </c>
      <c r="K100" s="8">
        <f t="shared" si="21"/>
      </c>
      <c r="L100" s="19">
        <f t="shared" si="23"/>
      </c>
      <c r="M100" s="20">
        <f t="shared" si="24"/>
      </c>
      <c r="N100" s="21">
        <f t="shared" si="25"/>
      </c>
      <c r="O100" s="22">
        <f t="shared" si="26"/>
      </c>
      <c r="P100">
        <v>81</v>
      </c>
      <c r="Q100">
        <v>0.05625</v>
      </c>
      <c r="S100" s="15">
        <f t="shared" si="27"/>
        <v>0</v>
      </c>
      <c r="T100" s="15">
        <f t="shared" si="28"/>
        <v>0</v>
      </c>
    </row>
    <row r="101" spans="1:20" ht="12.75">
      <c r="A101">
        <v>82</v>
      </c>
      <c r="B101" s="38">
        <v>0.040538149253731344</v>
      </c>
      <c r="C101" s="38">
        <f>D101*$L$6</f>
        <v>0.04469342212189616</v>
      </c>
      <c r="D101">
        <v>0.059279</v>
      </c>
      <c r="E101" s="16">
        <f t="shared" si="22"/>
      </c>
      <c r="F101" s="17">
        <f t="shared" si="17"/>
      </c>
      <c r="G101" s="18">
        <f t="shared" si="18"/>
      </c>
      <c r="I101" s="8">
        <f t="shared" si="19"/>
      </c>
      <c r="J101" s="9">
        <f t="shared" si="20"/>
      </c>
      <c r="K101" s="8">
        <f t="shared" si="21"/>
      </c>
      <c r="L101" s="19">
        <f t="shared" si="23"/>
      </c>
      <c r="M101" s="20">
        <f t="shared" si="24"/>
      </c>
      <c r="N101" s="21">
        <f t="shared" si="25"/>
      </c>
      <c r="O101" s="22">
        <f t="shared" si="26"/>
      </c>
      <c r="P101">
        <v>82</v>
      </c>
      <c r="Q101">
        <v>0.061809</v>
      </c>
      <c r="S101" s="15">
        <f t="shared" si="27"/>
        <v>0</v>
      </c>
      <c r="T101" s="15">
        <f t="shared" si="28"/>
        <v>0</v>
      </c>
    </row>
    <row r="102" spans="1:20" ht="12.75">
      <c r="A102">
        <v>83</v>
      </c>
      <c r="B102" s="38">
        <v>0.045189036635006785</v>
      </c>
      <c r="C102" s="38">
        <f>D102*$L$6</f>
        <v>0.04982103837471783</v>
      </c>
      <c r="D102">
        <v>0.06608</v>
      </c>
      <c r="E102" s="16">
        <f t="shared" si="22"/>
      </c>
      <c r="F102" s="17">
        <f t="shared" si="17"/>
      </c>
      <c r="G102" s="18">
        <f t="shared" si="18"/>
      </c>
      <c r="I102" s="8">
        <f t="shared" si="19"/>
      </c>
      <c r="J102" s="9">
        <f t="shared" si="20"/>
      </c>
      <c r="K102" s="8">
        <f t="shared" si="21"/>
      </c>
      <c r="L102" s="19">
        <f t="shared" si="23"/>
      </c>
      <c r="M102" s="20">
        <f t="shared" si="24"/>
      </c>
      <c r="N102" s="21">
        <f t="shared" si="25"/>
      </c>
      <c r="O102" s="22">
        <f t="shared" si="26"/>
      </c>
      <c r="P102">
        <v>83</v>
      </c>
      <c r="Q102">
        <v>0.067826</v>
      </c>
      <c r="S102" s="15">
        <f t="shared" si="27"/>
        <v>0</v>
      </c>
      <c r="T102" s="15">
        <f t="shared" si="28"/>
        <v>0</v>
      </c>
    </row>
    <row r="103" spans="1:20" ht="12.75">
      <c r="A103">
        <v>84</v>
      </c>
      <c r="B103" s="38">
        <v>0.050389742198100405</v>
      </c>
      <c r="C103" s="38">
        <f>D103*$L$6</f>
        <v>0.055554830699774266</v>
      </c>
      <c r="D103">
        <v>0.073685</v>
      </c>
      <c r="E103" s="16">
        <f t="shared" si="22"/>
      </c>
      <c r="F103" s="17">
        <f t="shared" si="17"/>
      </c>
      <c r="G103" s="18">
        <f t="shared" si="18"/>
      </c>
      <c r="I103" s="8">
        <f t="shared" si="19"/>
      </c>
      <c r="J103" s="9">
        <f t="shared" si="20"/>
      </c>
      <c r="K103" s="8">
        <f t="shared" si="21"/>
      </c>
      <c r="L103" s="19">
        <f t="shared" si="23"/>
      </c>
      <c r="M103" s="20">
        <f t="shared" si="24"/>
      </c>
      <c r="N103" s="21">
        <f t="shared" si="25"/>
      </c>
      <c r="O103" s="22">
        <f t="shared" si="26"/>
      </c>
      <c r="P103">
        <v>84</v>
      </c>
      <c r="Q103">
        <v>0.074322</v>
      </c>
      <c r="S103" s="15">
        <f t="shared" si="27"/>
        <v>0</v>
      </c>
      <c r="T103" s="15">
        <f t="shared" si="28"/>
        <v>0</v>
      </c>
    </row>
    <row r="104" spans="1:20" ht="12.75">
      <c r="A104">
        <v>85</v>
      </c>
      <c r="B104" s="38">
        <v>0.057640423550087874</v>
      </c>
      <c r="C104" s="38">
        <f>D104*$L$7</f>
        <v>0.06802675862068966</v>
      </c>
      <c r="D104">
        <v>0.082199</v>
      </c>
      <c r="E104" s="16">
        <f t="shared" si="22"/>
      </c>
      <c r="F104" s="17">
        <f t="shared" si="17"/>
      </c>
      <c r="G104" s="18">
        <f t="shared" si="18"/>
      </c>
      <c r="I104" s="8">
        <f t="shared" si="19"/>
      </c>
      <c r="J104" s="9">
        <f t="shared" si="20"/>
      </c>
      <c r="K104" s="8">
        <f t="shared" si="21"/>
      </c>
      <c r="L104" s="19">
        <f t="shared" si="23"/>
      </c>
      <c r="M104" s="20">
        <f t="shared" si="24"/>
      </c>
      <c r="N104" s="21">
        <f t="shared" si="25"/>
      </c>
      <c r="O104" s="22">
        <f t="shared" si="26"/>
      </c>
      <c r="P104">
        <v>85</v>
      </c>
      <c r="Q104">
        <v>0.081326</v>
      </c>
      <c r="S104" s="15">
        <f t="shared" si="27"/>
        <v>0</v>
      </c>
      <c r="T104" s="15">
        <f t="shared" si="28"/>
        <v>0</v>
      </c>
    </row>
    <row r="105" spans="1:20" ht="12.75">
      <c r="A105">
        <v>86</v>
      </c>
      <c r="B105" s="38">
        <v>0.06431122671353252</v>
      </c>
      <c r="C105" s="38">
        <f>D105*$L$7</f>
        <v>0.07589958620689656</v>
      </c>
      <c r="D105">
        <v>0.091712</v>
      </c>
      <c r="E105" s="16">
        <f t="shared" si="22"/>
      </c>
      <c r="F105" s="17">
        <f t="shared" si="17"/>
      </c>
      <c r="G105" s="18">
        <f t="shared" si="18"/>
      </c>
      <c r="I105" s="8">
        <f t="shared" si="19"/>
      </c>
      <c r="J105" s="9">
        <f t="shared" si="20"/>
      </c>
      <c r="K105" s="8">
        <f t="shared" si="21"/>
      </c>
      <c r="L105" s="19">
        <f t="shared" si="23"/>
      </c>
      <c r="M105" s="20">
        <f t="shared" si="24"/>
      </c>
      <c r="N105" s="21">
        <f t="shared" si="25"/>
      </c>
      <c r="O105" s="22">
        <f t="shared" si="26"/>
      </c>
      <c r="P105">
        <v>86</v>
      </c>
      <c r="Q105">
        <v>0.088863</v>
      </c>
      <c r="S105" s="15">
        <f t="shared" si="27"/>
        <v>0</v>
      </c>
      <c r="T105" s="15">
        <f t="shared" si="28"/>
        <v>0</v>
      </c>
    </row>
    <row r="106" spans="1:20" ht="12.75">
      <c r="A106">
        <v>87</v>
      </c>
      <c r="B106" s="38">
        <v>0.07173164499121265</v>
      </c>
      <c r="C106" s="38">
        <f>D106*$L$7</f>
        <v>0.08465710344827587</v>
      </c>
      <c r="D106">
        <v>0.102294</v>
      </c>
      <c r="E106" s="16">
        <f t="shared" si="22"/>
      </c>
      <c r="F106" s="17">
        <f t="shared" si="17"/>
      </c>
      <c r="G106" s="18">
        <f t="shared" si="18"/>
      </c>
      <c r="I106" s="8">
        <f t="shared" si="19"/>
      </c>
      <c r="J106" s="9">
        <f t="shared" si="20"/>
      </c>
      <c r="K106" s="8">
        <f t="shared" si="21"/>
      </c>
      <c r="L106" s="19">
        <f t="shared" si="23"/>
      </c>
      <c r="M106" s="20">
        <f t="shared" si="24"/>
      </c>
      <c r="N106" s="21">
        <f t="shared" si="25"/>
      </c>
      <c r="O106" s="22">
        <f t="shared" si="26"/>
      </c>
      <c r="P106">
        <v>87</v>
      </c>
      <c r="Q106">
        <v>0.096958</v>
      </c>
      <c r="S106" s="15">
        <f t="shared" si="27"/>
        <v>0</v>
      </c>
      <c r="T106" s="15">
        <f t="shared" si="28"/>
        <v>0</v>
      </c>
    </row>
    <row r="107" spans="1:20" ht="12.75">
      <c r="A107">
        <v>88</v>
      </c>
      <c r="B107" s="38">
        <v>0.07993323374340949</v>
      </c>
      <c r="C107" s="38">
        <f>D107*$L$7</f>
        <v>0.09433655172413793</v>
      </c>
      <c r="D107">
        <v>0.11399</v>
      </c>
      <c r="E107" s="16">
        <f t="shared" si="22"/>
      </c>
      <c r="F107" s="17">
        <f t="shared" si="17"/>
      </c>
      <c r="G107" s="18">
        <f t="shared" si="18"/>
      </c>
      <c r="I107" s="8">
        <f t="shared" si="19"/>
      </c>
      <c r="J107" s="9">
        <f t="shared" si="20"/>
      </c>
      <c r="K107" s="8">
        <f t="shared" si="21"/>
      </c>
      <c r="L107" s="19">
        <f t="shared" si="23"/>
      </c>
      <c r="M107" s="20">
        <f t="shared" si="24"/>
      </c>
      <c r="N107" s="21">
        <f t="shared" si="25"/>
      </c>
      <c r="O107" s="22">
        <f t="shared" si="26"/>
      </c>
      <c r="P107">
        <v>88</v>
      </c>
      <c r="Q107">
        <v>0.105631</v>
      </c>
      <c r="S107" s="15">
        <f t="shared" si="27"/>
        <v>0</v>
      </c>
      <c r="T107" s="15">
        <f t="shared" si="28"/>
        <v>0</v>
      </c>
    </row>
    <row r="108" spans="1:20" ht="12.75">
      <c r="A108">
        <v>89</v>
      </c>
      <c r="B108" s="38">
        <v>0.08893001757469245</v>
      </c>
      <c r="C108" s="38">
        <f>D108*$L$7</f>
        <v>0.1049544827586207</v>
      </c>
      <c r="D108">
        <v>0.12682</v>
      </c>
      <c r="E108" s="16">
        <f t="shared" si="22"/>
      </c>
      <c r="F108" s="17">
        <f t="shared" si="17"/>
      </c>
      <c r="G108" s="18">
        <f t="shared" si="18"/>
      </c>
      <c r="I108" s="8">
        <f t="shared" si="19"/>
      </c>
      <c r="J108" s="9">
        <f t="shared" si="20"/>
      </c>
      <c r="K108" s="8">
        <f t="shared" si="21"/>
      </c>
      <c r="L108" s="19">
        <f t="shared" si="23"/>
      </c>
      <c r="M108" s="20">
        <f t="shared" si="24"/>
      </c>
      <c r="N108" s="21">
        <f t="shared" si="25"/>
      </c>
      <c r="O108" s="22">
        <f t="shared" si="26"/>
      </c>
      <c r="P108">
        <v>89</v>
      </c>
      <c r="Q108">
        <v>0.114858</v>
      </c>
      <c r="S108" s="15">
        <f t="shared" si="27"/>
        <v>0</v>
      </c>
      <c r="T108" s="15">
        <f t="shared" si="28"/>
        <v>0</v>
      </c>
    </row>
    <row r="109" spans="1:20" ht="12.75">
      <c r="A109">
        <v>90</v>
      </c>
      <c r="B109" s="38">
        <v>0.10047121775147928</v>
      </c>
      <c r="C109" s="38">
        <f>D109*$L$8</f>
        <v>0.12221363239074551</v>
      </c>
      <c r="D109">
        <v>0.140793</v>
      </c>
      <c r="E109" s="16">
        <f t="shared" si="22"/>
      </c>
      <c r="F109" s="17">
        <f t="shared" si="17"/>
      </c>
      <c r="G109" s="18">
        <f t="shared" si="18"/>
      </c>
      <c r="I109" s="8">
        <f t="shared" si="19"/>
      </c>
      <c r="J109" s="9">
        <f t="shared" si="20"/>
      </c>
      <c r="K109" s="8">
        <f t="shared" si="21"/>
      </c>
      <c r="L109" s="19">
        <f t="shared" si="23"/>
      </c>
      <c r="M109" s="20">
        <f t="shared" si="24"/>
      </c>
      <c r="N109" s="21">
        <f t="shared" si="25"/>
      </c>
      <c r="O109" s="22">
        <f t="shared" si="26"/>
      </c>
      <c r="P109">
        <v>90</v>
      </c>
      <c r="Q109">
        <v>0.124612</v>
      </c>
      <c r="S109" s="15">
        <f t="shared" si="27"/>
        <v>0</v>
      </c>
      <c r="T109" s="15">
        <f t="shared" si="28"/>
        <v>0</v>
      </c>
    </row>
    <row r="110" spans="1:20" ht="12.75">
      <c r="A110">
        <v>91</v>
      </c>
      <c r="B110" s="38">
        <v>0.11125599763313608</v>
      </c>
      <c r="C110" s="38">
        <f>D110*$L$8</f>
        <v>0.13533228620394172</v>
      </c>
      <c r="D110">
        <v>0.155906</v>
      </c>
      <c r="E110" s="16">
        <f t="shared" si="22"/>
      </c>
      <c r="F110" s="17">
        <f t="shared" si="17"/>
      </c>
      <c r="G110" s="18">
        <f t="shared" si="18"/>
      </c>
      <c r="I110" s="8">
        <f t="shared" si="19"/>
      </c>
      <c r="J110" s="9">
        <f t="shared" si="20"/>
      </c>
      <c r="K110" s="8">
        <f t="shared" si="21"/>
      </c>
      <c r="L110" s="19">
        <f t="shared" si="23"/>
      </c>
      <c r="M110" s="20">
        <f t="shared" si="24"/>
      </c>
      <c r="N110" s="21">
        <f t="shared" si="25"/>
      </c>
      <c r="O110" s="22">
        <f t="shared" si="26"/>
      </c>
      <c r="P110">
        <v>91</v>
      </c>
      <c r="Q110">
        <v>0.134861</v>
      </c>
      <c r="S110" s="15">
        <f t="shared" si="27"/>
        <v>0</v>
      </c>
      <c r="T110" s="15">
        <f t="shared" si="28"/>
        <v>0</v>
      </c>
    </row>
    <row r="111" spans="1:20" ht="12.75">
      <c r="A111">
        <v>92</v>
      </c>
      <c r="B111" s="38">
        <v>0.12284572899408283</v>
      </c>
      <c r="C111" s="38">
        <f>D111*$L$8</f>
        <v>0.14943008654670092</v>
      </c>
      <c r="D111">
        <v>0.172147</v>
      </c>
      <c r="E111" s="16">
        <f t="shared" si="22"/>
      </c>
      <c r="F111" s="17">
        <f t="shared" si="17"/>
      </c>
      <c r="G111" s="18">
        <f t="shared" si="18"/>
      </c>
      <c r="I111" s="8">
        <f t="shared" si="19"/>
      </c>
      <c r="J111" s="9">
        <f t="shared" si="20"/>
      </c>
      <c r="K111" s="8">
        <f t="shared" si="21"/>
      </c>
      <c r="L111" s="19">
        <f t="shared" si="23"/>
      </c>
      <c r="M111" s="20">
        <f t="shared" si="24"/>
      </c>
      <c r="N111" s="21">
        <f t="shared" si="25"/>
      </c>
      <c r="O111" s="22">
        <f t="shared" si="26"/>
      </c>
      <c r="P111">
        <v>92</v>
      </c>
      <c r="Q111">
        <v>0.145575</v>
      </c>
      <c r="S111" s="15">
        <f t="shared" si="27"/>
        <v>0</v>
      </c>
      <c r="T111" s="15">
        <f t="shared" si="28"/>
        <v>0</v>
      </c>
    </row>
    <row r="112" spans="1:20" ht="12.75">
      <c r="A112">
        <v>93</v>
      </c>
      <c r="B112" s="38">
        <v>0.1352261396449704</v>
      </c>
      <c r="C112" s="38">
        <f>D112*$L$8</f>
        <v>0.16448967266495287</v>
      </c>
      <c r="D112">
        <v>0.189496</v>
      </c>
      <c r="E112" s="16">
        <f t="shared" si="22"/>
      </c>
      <c r="F112" s="17">
        <f t="shared" si="17"/>
      </c>
      <c r="G112" s="18">
        <f t="shared" si="18"/>
      </c>
      <c r="I112" s="8">
        <f t="shared" si="19"/>
      </c>
      <c r="J112" s="9">
        <f t="shared" si="20"/>
      </c>
      <c r="K112" s="8">
        <f t="shared" si="21"/>
      </c>
      <c r="L112" s="19">
        <f t="shared" si="23"/>
      </c>
      <c r="M112" s="20">
        <f t="shared" si="24"/>
      </c>
      <c r="N112" s="21">
        <f t="shared" si="25"/>
      </c>
      <c r="O112" s="22">
        <f t="shared" si="26"/>
      </c>
      <c r="P112">
        <v>93</v>
      </c>
      <c r="Q112">
        <v>0.156727</v>
      </c>
      <c r="S112" s="15">
        <f t="shared" si="27"/>
        <v>0</v>
      </c>
      <c r="T112" s="15">
        <f t="shared" si="28"/>
        <v>0</v>
      </c>
    </row>
    <row r="113" spans="1:20" ht="12.75">
      <c r="A113">
        <v>94</v>
      </c>
      <c r="B113" s="38">
        <v>0.14837724852071005</v>
      </c>
      <c r="C113" s="38">
        <f>D113*$L$8</f>
        <v>0.18048673950299915</v>
      </c>
      <c r="D113">
        <v>0.207925</v>
      </c>
      <c r="E113" s="16">
        <f t="shared" si="22"/>
      </c>
      <c r="F113" s="17">
        <f t="shared" si="17"/>
      </c>
      <c r="G113" s="18">
        <f t="shared" si="18"/>
      </c>
      <c r="I113" s="8">
        <f t="shared" si="19"/>
      </c>
      <c r="J113" s="9">
        <f t="shared" si="20"/>
      </c>
      <c r="K113" s="8">
        <f t="shared" si="21"/>
      </c>
      <c r="L113" s="19">
        <f t="shared" si="23"/>
      </c>
      <c r="M113" s="20">
        <f t="shared" si="24"/>
      </c>
      <c r="N113" s="21">
        <f t="shared" si="25"/>
      </c>
      <c r="O113" s="22">
        <f t="shared" si="26"/>
      </c>
      <c r="P113">
        <v>94</v>
      </c>
      <c r="Q113">
        <v>0.16829</v>
      </c>
      <c r="S113" s="15">
        <f t="shared" si="27"/>
        <v>0</v>
      </c>
      <c r="T113" s="15">
        <f t="shared" si="28"/>
        <v>0</v>
      </c>
    </row>
    <row r="114" spans="1:20" ht="12.75">
      <c r="A114">
        <v>95</v>
      </c>
      <c r="B114" s="38">
        <v>0.1640547072147651</v>
      </c>
      <c r="C114" s="38">
        <f>D114*$L$9</f>
        <v>0.1894087852242744</v>
      </c>
      <c r="D114">
        <v>0.226597</v>
      </c>
      <c r="E114" s="16">
        <f t="shared" si="22"/>
      </c>
      <c r="F114" s="17">
        <f t="shared" si="17"/>
      </c>
      <c r="G114" s="18">
        <f t="shared" si="18"/>
      </c>
      <c r="I114" s="8">
        <f t="shared" si="19"/>
      </c>
      <c r="J114" s="9">
        <f t="shared" si="20"/>
      </c>
      <c r="K114" s="8">
        <f t="shared" si="21"/>
      </c>
      <c r="L114" s="19">
        <f t="shared" si="23"/>
      </c>
      <c r="M114" s="20">
        <f t="shared" si="24"/>
      </c>
      <c r="N114" s="21">
        <f t="shared" si="25"/>
      </c>
      <c r="O114" s="22">
        <f t="shared" si="26"/>
      </c>
      <c r="P114">
        <v>95</v>
      </c>
      <c r="Q114">
        <v>0.180245</v>
      </c>
      <c r="S114" s="15">
        <f t="shared" si="27"/>
        <v>0</v>
      </c>
      <c r="T114" s="15">
        <f t="shared" si="28"/>
        <v>0</v>
      </c>
    </row>
    <row r="115" spans="1:20" ht="12.75">
      <c r="A115">
        <v>96</v>
      </c>
      <c r="B115" s="38">
        <v>0.17756514597315434</v>
      </c>
      <c r="C115" s="38">
        <f>D115*$L$9</f>
        <v>0.20500721477572562</v>
      </c>
      <c r="D115">
        <v>0.245258</v>
      </c>
      <c r="E115" s="16">
        <f t="shared" si="22"/>
      </c>
      <c r="F115" s="17">
        <f t="shared" si="17"/>
      </c>
      <c r="G115" s="18">
        <f t="shared" si="18"/>
      </c>
      <c r="I115" s="8">
        <f t="shared" si="19"/>
      </c>
      <c r="J115" s="9">
        <f t="shared" si="20"/>
      </c>
      <c r="K115" s="8">
        <f t="shared" si="21"/>
      </c>
      <c r="L115" s="19">
        <f t="shared" si="23"/>
      </c>
      <c r="M115" s="20">
        <f t="shared" si="24"/>
      </c>
      <c r="N115" s="21">
        <f t="shared" si="25"/>
      </c>
      <c r="O115" s="22">
        <f t="shared" si="26"/>
      </c>
      <c r="P115">
        <v>96</v>
      </c>
      <c r="Q115">
        <v>0.192565</v>
      </c>
      <c r="S115" s="15">
        <f t="shared" si="27"/>
        <v>0</v>
      </c>
      <c r="T115" s="15">
        <f t="shared" si="28"/>
        <v>0</v>
      </c>
    </row>
    <row r="116" spans="1:20" ht="12.75">
      <c r="A116">
        <v>97</v>
      </c>
      <c r="B116" s="38">
        <v>0.19086490268456371</v>
      </c>
      <c r="C116" s="38">
        <f>D116*$L$9</f>
        <v>0.22036240211081792</v>
      </c>
      <c r="D116">
        <v>0.263628</v>
      </c>
      <c r="E116" s="16">
        <f t="shared" si="22"/>
      </c>
      <c r="F116" s="17">
        <f t="shared" si="17"/>
      </c>
      <c r="G116" s="18">
        <f t="shared" si="18"/>
      </c>
      <c r="I116" s="8">
        <f t="shared" si="19"/>
      </c>
      <c r="J116" s="9">
        <f t="shared" si="20"/>
      </c>
      <c r="K116" s="8">
        <f t="shared" si="21"/>
      </c>
      <c r="L116" s="19">
        <f t="shared" si="23"/>
      </c>
      <c r="M116" s="20">
        <f t="shared" si="24"/>
      </c>
      <c r="N116" s="21">
        <f t="shared" si="25"/>
      </c>
      <c r="O116" s="22">
        <f t="shared" si="26"/>
      </c>
      <c r="P116">
        <v>97</v>
      </c>
      <c r="Q116">
        <v>0.205229</v>
      </c>
      <c r="S116" s="15">
        <f t="shared" si="27"/>
        <v>0</v>
      </c>
      <c r="T116" s="15">
        <f t="shared" si="28"/>
        <v>0</v>
      </c>
    </row>
    <row r="117" spans="1:20" ht="12.75">
      <c r="A117">
        <v>98</v>
      </c>
      <c r="B117" s="38">
        <v>0.20373895134228187</v>
      </c>
      <c r="C117" s="38">
        <f>D117*$L$9</f>
        <v>0.23522608970976253</v>
      </c>
      <c r="D117">
        <v>0.28141</v>
      </c>
      <c r="E117" s="16">
        <f t="shared" si="22"/>
      </c>
      <c r="F117" s="17">
        <f t="shared" si="17"/>
      </c>
      <c r="G117" s="18">
        <f t="shared" si="18"/>
      </c>
      <c r="I117" s="8">
        <f t="shared" si="19"/>
      </c>
      <c r="J117" s="9">
        <f t="shared" si="20"/>
      </c>
      <c r="K117" s="8">
        <f t="shared" si="21"/>
      </c>
      <c r="L117" s="19">
        <f t="shared" si="23"/>
      </c>
      <c r="M117" s="20">
        <f t="shared" si="24"/>
      </c>
      <c r="N117" s="21">
        <f t="shared" si="25"/>
      </c>
      <c r="O117" s="22">
        <f t="shared" si="26"/>
      </c>
      <c r="P117">
        <v>98</v>
      </c>
      <c r="Q117">
        <v>0.218683</v>
      </c>
      <c r="S117" s="15">
        <f t="shared" si="27"/>
        <v>0</v>
      </c>
      <c r="T117" s="15">
        <f t="shared" si="28"/>
        <v>0</v>
      </c>
    </row>
    <row r="118" spans="1:20" ht="12.75">
      <c r="A118">
        <v>99</v>
      </c>
      <c r="B118" s="38">
        <v>0.21596285402684562</v>
      </c>
      <c r="C118" s="38">
        <f>D118*$L$9</f>
        <v>0.24933915356200528</v>
      </c>
      <c r="D118">
        <v>0.298294</v>
      </c>
      <c r="E118" s="16">
        <f t="shared" si="22"/>
      </c>
      <c r="F118" s="17">
        <f t="shared" si="17"/>
      </c>
      <c r="G118" s="18">
        <f t="shared" si="18"/>
      </c>
      <c r="I118" s="8">
        <f t="shared" si="19"/>
      </c>
      <c r="J118" s="9">
        <f t="shared" si="20"/>
      </c>
      <c r="K118" s="8">
        <f t="shared" si="21"/>
      </c>
      <c r="L118" s="19">
        <f t="shared" si="23"/>
      </c>
      <c r="M118" s="20">
        <f t="shared" si="24"/>
      </c>
      <c r="N118" s="21">
        <f t="shared" si="25"/>
      </c>
      <c r="O118" s="22">
        <f t="shared" si="26"/>
      </c>
      <c r="P118">
        <v>99</v>
      </c>
      <c r="Q118">
        <v>0.233371</v>
      </c>
      <c r="S118" s="15">
        <f t="shared" si="27"/>
        <v>0</v>
      </c>
      <c r="T118" s="15">
        <f t="shared" si="28"/>
        <v>0</v>
      </c>
    </row>
    <row r="119" spans="1:20" ht="12.75">
      <c r="A119">
        <v>100</v>
      </c>
      <c r="B119" s="38">
        <v>0.24603136168809756</v>
      </c>
      <c r="C119" s="38">
        <f>D119*$L$10</f>
        <v>0.2577599135802469</v>
      </c>
      <c r="D119">
        <v>0.316192</v>
      </c>
      <c r="E119" s="16">
        <f t="shared" si="22"/>
      </c>
      <c r="F119" s="17">
        <f t="shared" si="17"/>
      </c>
      <c r="G119" s="18">
        <f t="shared" si="18"/>
      </c>
      <c r="I119" s="8">
        <f t="shared" si="19"/>
      </c>
      <c r="J119" s="9">
        <f t="shared" si="20"/>
      </c>
      <c r="K119" s="8">
        <f t="shared" si="21"/>
      </c>
      <c r="L119" s="19">
        <f t="shared" si="23"/>
      </c>
      <c r="M119" s="20">
        <f t="shared" si="24"/>
      </c>
      <c r="N119" s="21">
        <f t="shared" si="25"/>
      </c>
      <c r="O119" s="22">
        <f t="shared" si="26"/>
      </c>
      <c r="P119">
        <v>100</v>
      </c>
      <c r="Q119">
        <v>0.249741</v>
      </c>
      <c r="S119" s="15">
        <f t="shared" si="27"/>
        <v>0</v>
      </c>
      <c r="T119" s="15">
        <f t="shared" si="28"/>
        <v>0</v>
      </c>
    </row>
    <row r="120" spans="1:20" ht="12.75">
      <c r="A120">
        <v>101</v>
      </c>
      <c r="B120" s="38">
        <v>0.2607928387734916</v>
      </c>
      <c r="C120" s="38">
        <f>D120*$L$10</f>
        <v>0.27322508449074073</v>
      </c>
      <c r="D120">
        <v>0.335163</v>
      </c>
      <c r="E120" s="16">
        <f t="shared" si="22"/>
      </c>
      <c r="F120" s="17">
        <f t="shared" si="17"/>
      </c>
      <c r="G120" s="18">
        <f t="shared" si="18"/>
      </c>
      <c r="I120" s="8">
        <f t="shared" si="19"/>
      </c>
      <c r="J120" s="9">
        <f t="shared" si="20"/>
      </c>
      <c r="K120" s="8">
        <f t="shared" si="21"/>
      </c>
      <c r="L120" s="19">
        <f t="shared" si="23"/>
      </c>
      <c r="M120" s="20">
        <f t="shared" si="24"/>
      </c>
      <c r="N120" s="21">
        <f t="shared" si="25"/>
      </c>
      <c r="O120" s="22">
        <f t="shared" si="26"/>
      </c>
      <c r="P120">
        <v>101</v>
      </c>
      <c r="Q120">
        <v>0.268237</v>
      </c>
      <c r="S120" s="15">
        <f t="shared" si="27"/>
        <v>0</v>
      </c>
      <c r="T120" s="15">
        <f t="shared" si="28"/>
        <v>0</v>
      </c>
    </row>
    <row r="121" spans="1:20" ht="12.75">
      <c r="A121">
        <v>102</v>
      </c>
      <c r="B121" s="38">
        <v>0.2764405802835476</v>
      </c>
      <c r="C121" s="38">
        <f>D121*$L$10</f>
        <v>0.28961876890432103</v>
      </c>
      <c r="D121">
        <v>0.355273</v>
      </c>
      <c r="E121" s="16">
        <f t="shared" si="22"/>
      </c>
      <c r="F121" s="17">
        <f t="shared" si="17"/>
      </c>
      <c r="G121" s="18">
        <f t="shared" si="18"/>
      </c>
      <c r="I121" s="8">
        <f t="shared" si="19"/>
      </c>
      <c r="J121" s="9">
        <f t="shared" si="20"/>
      </c>
      <c r="K121" s="8">
        <f t="shared" si="21"/>
      </c>
      <c r="L121" s="19">
        <f t="shared" si="23"/>
      </c>
      <c r="M121" s="20">
        <f t="shared" si="24"/>
      </c>
      <c r="N121" s="21">
        <f t="shared" si="25"/>
      </c>
      <c r="O121" s="22">
        <f t="shared" si="26"/>
      </c>
      <c r="P121">
        <v>102</v>
      </c>
      <c r="Q121">
        <v>0.289305</v>
      </c>
      <c r="S121" s="15">
        <f t="shared" si="27"/>
        <v>0</v>
      </c>
      <c r="T121" s="15">
        <f t="shared" si="28"/>
        <v>0</v>
      </c>
    </row>
    <row r="122" spans="1:20" ht="12.75">
      <c r="A122">
        <v>103</v>
      </c>
      <c r="B122" s="38">
        <v>0.29302749752720075</v>
      </c>
      <c r="C122" s="38">
        <f>D122*$L$10</f>
        <v>0.30699640046296295</v>
      </c>
      <c r="D122">
        <v>0.37659</v>
      </c>
      <c r="E122" s="16">
        <f t="shared" si="22"/>
      </c>
      <c r="F122" s="17">
        <f t="shared" si="17"/>
      </c>
      <c r="G122" s="18">
        <f t="shared" si="18"/>
      </c>
      <c r="I122" s="8">
        <f t="shared" si="19"/>
      </c>
      <c r="J122" s="9">
        <f t="shared" si="20"/>
      </c>
      <c r="K122" s="8">
        <f t="shared" si="21"/>
      </c>
      <c r="L122" s="19">
        <f t="shared" si="23"/>
      </c>
      <c r="M122" s="20">
        <f t="shared" si="24"/>
      </c>
      <c r="N122" s="21">
        <f t="shared" si="25"/>
      </c>
      <c r="O122" s="22">
        <f t="shared" si="26"/>
      </c>
      <c r="P122">
        <v>103</v>
      </c>
      <c r="Q122">
        <v>0.313391</v>
      </c>
      <c r="S122" s="15">
        <f t="shared" si="27"/>
        <v>0</v>
      </c>
      <c r="T122" s="15">
        <f t="shared" si="28"/>
        <v>0</v>
      </c>
    </row>
    <row r="123" spans="1:20" ht="12.75">
      <c r="A123">
        <v>104</v>
      </c>
      <c r="B123" s="38">
        <v>0.31060883613583906</v>
      </c>
      <c r="C123" s="38">
        <f>D123*$L$10</f>
        <v>0.32541585841049386</v>
      </c>
      <c r="D123">
        <v>0.399185</v>
      </c>
      <c r="E123" s="16">
        <f t="shared" si="22"/>
      </c>
      <c r="F123" s="17">
        <f t="shared" si="17"/>
      </c>
      <c r="G123" s="18">
        <f t="shared" si="18"/>
      </c>
      <c r="I123" s="8">
        <f t="shared" si="19"/>
      </c>
      <c r="J123" s="9">
        <f t="shared" si="20"/>
      </c>
      <c r="K123" s="8">
        <f t="shared" si="21"/>
      </c>
      <c r="L123" s="19">
        <f t="shared" si="23"/>
      </c>
      <c r="M123" s="20">
        <f t="shared" si="24"/>
      </c>
      <c r="N123" s="21">
        <f t="shared" si="25"/>
      </c>
      <c r="O123" s="22">
        <f t="shared" si="26"/>
      </c>
      <c r="P123">
        <v>104</v>
      </c>
      <c r="Q123">
        <v>0.34094</v>
      </c>
      <c r="S123" s="15">
        <f t="shared" si="27"/>
        <v>0</v>
      </c>
      <c r="T123" s="15">
        <f t="shared" si="28"/>
        <v>0</v>
      </c>
    </row>
    <row r="124" spans="1:20" ht="12.75">
      <c r="A124">
        <v>105</v>
      </c>
      <c r="B124" s="38">
        <v>0.3803107213459516</v>
      </c>
      <c r="C124" s="38">
        <f>D124*$L$11</f>
        <v>0.37531196677543754</v>
      </c>
      <c r="D124">
        <v>0.423136</v>
      </c>
      <c r="E124" s="16">
        <f t="shared" si="22"/>
      </c>
      <c r="F124" s="17">
        <f t="shared" si="17"/>
      </c>
      <c r="G124" s="18">
        <f t="shared" si="18"/>
      </c>
      <c r="I124" s="8">
        <f t="shared" si="19"/>
      </c>
      <c r="J124" s="9">
        <f t="shared" si="20"/>
      </c>
      <c r="K124" s="8">
        <f t="shared" si="21"/>
      </c>
      <c r="L124" s="19">
        <f t="shared" si="23"/>
      </c>
      <c r="M124" s="20">
        <f t="shared" si="24"/>
      </c>
      <c r="N124" s="21">
        <f t="shared" si="25"/>
      </c>
      <c r="O124" s="22">
        <f t="shared" si="26"/>
      </c>
      <c r="P124">
        <v>105</v>
      </c>
      <c r="Q124">
        <v>0.372398</v>
      </c>
      <c r="S124" s="15">
        <f t="shared" si="27"/>
        <v>0</v>
      </c>
      <c r="T124" s="15">
        <f t="shared" si="28"/>
        <v>0</v>
      </c>
    </row>
    <row r="125" spans="1:20" ht="12.75">
      <c r="A125">
        <v>106</v>
      </c>
      <c r="B125" s="38">
        <v>0.40312922082018926</v>
      </c>
      <c r="C125" s="38">
        <f aca="true" t="shared" si="29" ref="C125:C138">D125*$L$11</f>
        <v>0.3978305428656185</v>
      </c>
      <c r="D125">
        <v>0.448524</v>
      </c>
      <c r="E125" s="16">
        <f t="shared" si="22"/>
      </c>
      <c r="F125" s="17">
        <f t="shared" si="17"/>
      </c>
      <c r="G125" s="18">
        <f t="shared" si="18"/>
      </c>
      <c r="I125" s="8">
        <f t="shared" si="19"/>
      </c>
      <c r="J125" s="9">
        <f t="shared" si="20"/>
      </c>
      <c r="K125" s="8">
        <f t="shared" si="21"/>
      </c>
      <c r="L125" s="19">
        <f t="shared" si="23"/>
      </c>
      <c r="M125" s="20">
        <f t="shared" si="24"/>
      </c>
      <c r="N125" s="21">
        <f t="shared" si="25"/>
      </c>
      <c r="O125" s="22">
        <f t="shared" si="26"/>
      </c>
      <c r="P125">
        <v>106</v>
      </c>
      <c r="Q125">
        <v>0.40821</v>
      </c>
      <c r="S125" s="15">
        <f t="shared" si="27"/>
        <v>0</v>
      </c>
      <c r="T125" s="15">
        <f t="shared" si="28"/>
        <v>0</v>
      </c>
    </row>
    <row r="126" spans="1:20" ht="12.75">
      <c r="A126">
        <v>107</v>
      </c>
      <c r="B126" s="38">
        <v>0.4273174773922187</v>
      </c>
      <c r="C126" s="38">
        <f t="shared" si="29"/>
        <v>0.42170087214476415</v>
      </c>
      <c r="D126">
        <v>0.475436</v>
      </c>
      <c r="E126" s="16">
        <f t="shared" si="22"/>
      </c>
      <c r="F126" s="17">
        <f t="shared" si="17"/>
      </c>
      <c r="G126" s="18">
        <f t="shared" si="18"/>
      </c>
      <c r="I126" s="8">
        <f t="shared" si="19"/>
      </c>
      <c r="J126" s="9">
        <f t="shared" si="20"/>
      </c>
      <c r="K126" s="8">
        <f t="shared" si="21"/>
      </c>
      <c r="L126" s="19">
        <f t="shared" si="23"/>
      </c>
      <c r="M126" s="20">
        <f t="shared" si="24"/>
      </c>
      <c r="N126" s="21">
        <f t="shared" si="25"/>
      </c>
      <c r="O126" s="22">
        <f t="shared" si="26"/>
      </c>
      <c r="P126">
        <v>107</v>
      </c>
      <c r="Q126">
        <v>0.448823</v>
      </c>
      <c r="S126" s="15">
        <f t="shared" si="27"/>
        <v>0</v>
      </c>
      <c r="T126" s="15">
        <f t="shared" si="28"/>
        <v>0</v>
      </c>
    </row>
    <row r="127" spans="1:20" ht="12.75">
      <c r="A127">
        <v>108</v>
      </c>
      <c r="B127" s="38">
        <v>0.4529563822292324</v>
      </c>
      <c r="C127" s="38">
        <f t="shared" si="29"/>
        <v>0.44700278255710474</v>
      </c>
      <c r="D127">
        <v>0.503962</v>
      </c>
      <c r="E127" s="16">
        <f t="shared" si="22"/>
      </c>
      <c r="F127" s="17">
        <f t="shared" si="17"/>
      </c>
      <c r="G127" s="18">
        <f t="shared" si="18"/>
      </c>
      <c r="I127" s="8">
        <f t="shared" si="19"/>
      </c>
      <c r="J127" s="9">
        <f t="shared" si="20"/>
      </c>
      <c r="K127" s="8">
        <f t="shared" si="21"/>
      </c>
      <c r="L127" s="19">
        <f t="shared" si="23"/>
      </c>
      <c r="M127" s="20">
        <f t="shared" si="24"/>
      </c>
      <c r="N127" s="21">
        <f t="shared" si="25"/>
      </c>
      <c r="O127" s="22">
        <f t="shared" si="26"/>
      </c>
      <c r="P127">
        <v>108</v>
      </c>
      <c r="Q127">
        <v>0.494681</v>
      </c>
      <c r="S127" s="15">
        <f t="shared" si="27"/>
        <v>0</v>
      </c>
      <c r="T127" s="15">
        <f t="shared" si="28"/>
        <v>0</v>
      </c>
    </row>
    <row r="128" spans="1:20" ht="12.75">
      <c r="A128">
        <v>109</v>
      </c>
      <c r="B128" s="38">
        <v>0.4801331180336488</v>
      </c>
      <c r="C128" s="38">
        <f t="shared" si="29"/>
        <v>0.4738223108869771</v>
      </c>
      <c r="D128">
        <v>0.534199</v>
      </c>
      <c r="E128" s="16">
        <f t="shared" si="22"/>
      </c>
      <c r="F128" s="17">
        <f t="shared" si="17"/>
      </c>
      <c r="G128" s="18">
        <f t="shared" si="18"/>
      </c>
      <c r="I128" s="8">
        <f t="shared" si="19"/>
      </c>
      <c r="J128" s="9">
        <f t="shared" si="20"/>
      </c>
      <c r="K128" s="8">
        <f t="shared" si="21"/>
      </c>
      <c r="L128" s="19">
        <f t="shared" si="23"/>
      </c>
      <c r="M128" s="20">
        <f t="shared" si="24"/>
      </c>
      <c r="N128" s="21">
        <f t="shared" si="25"/>
      </c>
      <c r="O128" s="22">
        <f t="shared" si="26"/>
      </c>
      <c r="P128">
        <v>109</v>
      </c>
      <c r="Q128">
        <v>0.546231</v>
      </c>
      <c r="S128" s="15">
        <f t="shared" si="27"/>
        <v>0</v>
      </c>
      <c r="T128" s="15">
        <f t="shared" si="28"/>
        <v>0</v>
      </c>
    </row>
    <row r="129" spans="1:20" ht="12.75">
      <c r="A129">
        <v>110</v>
      </c>
      <c r="B129" s="38">
        <v>0.5089411590431124</v>
      </c>
      <c r="C129" s="38">
        <f t="shared" si="29"/>
        <v>0.5022517027588252</v>
      </c>
      <c r="D129">
        <v>0.566251</v>
      </c>
      <c r="E129" s="16">
        <f t="shared" si="22"/>
      </c>
      <c r="F129" s="17">
        <f t="shared" si="17"/>
      </c>
      <c r="G129" s="18">
        <f t="shared" si="18"/>
      </c>
      <c r="I129" s="8">
        <f t="shared" si="19"/>
      </c>
      <c r="J129" s="9">
        <f t="shared" si="20"/>
      </c>
      <c r="K129" s="8">
        <f t="shared" si="21"/>
      </c>
      <c r="L129" s="19">
        <f t="shared" si="23"/>
      </c>
      <c r="M129" s="20">
        <f t="shared" si="24"/>
      </c>
      <c r="N129" s="21">
        <f t="shared" si="25"/>
      </c>
      <c r="O129" s="22">
        <f t="shared" si="26"/>
      </c>
      <c r="P129">
        <v>110</v>
      </c>
      <c r="Q129">
        <v>0.603917</v>
      </c>
      <c r="S129" s="15">
        <f t="shared" si="27"/>
        <v>0</v>
      </c>
      <c r="T129" s="15">
        <f t="shared" si="28"/>
        <v>0</v>
      </c>
    </row>
    <row r="130" spans="1:20" ht="12.75">
      <c r="A130">
        <v>111</v>
      </c>
      <c r="B130" s="38">
        <v>0.5394775746582545</v>
      </c>
      <c r="C130" s="38">
        <f t="shared" si="29"/>
        <v>0.5323867517057254</v>
      </c>
      <c r="D130">
        <v>0.600226</v>
      </c>
      <c r="E130" s="16">
        <f t="shared" si="22"/>
      </c>
      <c r="F130" s="17">
        <f t="shared" si="17"/>
      </c>
      <c r="G130" s="18">
        <f t="shared" si="18"/>
      </c>
      <c r="I130" s="8">
        <f t="shared" si="19"/>
      </c>
      <c r="J130" s="9">
        <f t="shared" si="20"/>
      </c>
      <c r="K130" s="8">
        <f t="shared" si="21"/>
      </c>
      <c r="L130" s="19">
        <f t="shared" si="23"/>
      </c>
      <c r="M130" s="20">
        <f t="shared" si="24"/>
      </c>
      <c r="N130" s="21">
        <f t="shared" si="25"/>
      </c>
      <c r="O130" s="22">
        <f t="shared" si="26"/>
      </c>
      <c r="P130">
        <v>111</v>
      </c>
      <c r="Q130">
        <v>0.668186</v>
      </c>
      <c r="S130" s="15">
        <f t="shared" si="27"/>
        <v>0</v>
      </c>
      <c r="T130" s="15">
        <f t="shared" si="28"/>
        <v>0</v>
      </c>
    </row>
    <row r="131" spans="1:20" ht="12.75">
      <c r="A131">
        <v>112</v>
      </c>
      <c r="B131" s="38">
        <v>0.5718466246056783</v>
      </c>
      <c r="C131" s="38">
        <f t="shared" si="29"/>
        <v>0.5643303470780184</v>
      </c>
      <c r="D131">
        <v>0.63624</v>
      </c>
      <c r="E131" s="16">
        <f t="shared" si="22"/>
      </c>
      <c r="F131" s="17">
        <f t="shared" si="17"/>
      </c>
      <c r="G131" s="18">
        <f t="shared" si="18"/>
      </c>
      <c r="I131" s="8">
        <f t="shared" si="19"/>
      </c>
      <c r="J131" s="9">
        <f t="shared" si="20"/>
      </c>
      <c r="K131" s="8">
        <f t="shared" si="21"/>
      </c>
      <c r="L131" s="19">
        <f t="shared" si="23"/>
      </c>
      <c r="M131" s="20">
        <f t="shared" si="24"/>
      </c>
      <c r="N131" s="21">
        <f t="shared" si="25"/>
      </c>
      <c r="O131" s="22">
        <f t="shared" si="26"/>
      </c>
      <c r="P131">
        <v>112</v>
      </c>
      <c r="Q131">
        <v>0.739483</v>
      </c>
      <c r="S131" s="15">
        <f t="shared" si="27"/>
        <v>0</v>
      </c>
      <c r="T131" s="15">
        <f t="shared" si="28"/>
        <v>0</v>
      </c>
    </row>
    <row r="132" spans="1:20" ht="12.75">
      <c r="A132">
        <v>113</v>
      </c>
      <c r="B132" s="38">
        <v>0.6061570625657202</v>
      </c>
      <c r="C132" s="38">
        <f t="shared" si="29"/>
        <v>0.5981898131118362</v>
      </c>
      <c r="D132">
        <v>0.674414</v>
      </c>
      <c r="E132" s="16">
        <f t="shared" si="22"/>
      </c>
      <c r="F132" s="17">
        <f t="shared" si="17"/>
      </c>
      <c r="G132" s="18">
        <f t="shared" si="18"/>
      </c>
      <c r="I132" s="8">
        <f t="shared" si="19"/>
      </c>
      <c r="J132" s="9">
        <f t="shared" si="20"/>
      </c>
      <c r="K132" s="8">
        <f t="shared" si="21"/>
      </c>
      <c r="L132" s="19">
        <f t="shared" si="23"/>
      </c>
      <c r="M132" s="20">
        <f t="shared" si="24"/>
      </c>
      <c r="N132" s="21">
        <f t="shared" si="25"/>
      </c>
      <c r="O132" s="22">
        <f t="shared" si="26"/>
      </c>
      <c r="P132">
        <v>113</v>
      </c>
      <c r="Q132">
        <v>0.818254</v>
      </c>
      <c r="S132" s="15">
        <f t="shared" si="27"/>
        <v>0</v>
      </c>
      <c r="T132" s="15">
        <f t="shared" si="28"/>
        <v>0</v>
      </c>
    </row>
    <row r="133" spans="1:20" ht="12.75">
      <c r="A133">
        <v>114</v>
      </c>
      <c r="B133" s="38">
        <v>0.6425266301261829</v>
      </c>
      <c r="C133" s="38">
        <f t="shared" si="29"/>
        <v>0.6340813438148918</v>
      </c>
      <c r="D133">
        <v>0.714879</v>
      </c>
      <c r="E133" s="16">
        <f t="shared" si="22"/>
      </c>
      <c r="F133" s="17">
        <f t="shared" si="17"/>
      </c>
      <c r="G133" s="18">
        <f t="shared" si="18"/>
      </c>
      <c r="I133" s="8">
        <f t="shared" si="19"/>
      </c>
      <c r="J133" s="9">
        <f t="shared" si="20"/>
      </c>
      <c r="K133" s="8">
        <f t="shared" si="21"/>
      </c>
      <c r="L133" s="19">
        <f t="shared" si="23"/>
      </c>
      <c r="M133" s="20">
        <f t="shared" si="24"/>
      </c>
      <c r="N133" s="21">
        <f t="shared" si="25"/>
      </c>
      <c r="O133" s="22">
        <f t="shared" si="26"/>
      </c>
      <c r="P133">
        <v>114</v>
      </c>
      <c r="Q133">
        <v>0.904945</v>
      </c>
      <c r="S133" s="15">
        <f t="shared" si="27"/>
        <v>0</v>
      </c>
      <c r="T133" s="15">
        <f t="shared" si="28"/>
        <v>0</v>
      </c>
    </row>
    <row r="134" spans="1:20" ht="12.75">
      <c r="A134">
        <v>115</v>
      </c>
      <c r="B134" s="38">
        <v>0.681078461619348</v>
      </c>
      <c r="C134" s="38">
        <f t="shared" si="29"/>
        <v>0.6721264550578463</v>
      </c>
      <c r="D134">
        <v>0.757772</v>
      </c>
      <c r="E134" s="16">
        <f t="shared" si="22"/>
      </c>
      <c r="F134" s="17">
        <f>IF(E134="","",(1-VLOOKUP(E134,$A$19:$B$134,2,FALSE))*F133)</f>
      </c>
      <c r="G134" s="18">
        <f t="shared" si="18"/>
      </c>
      <c r="I134" s="8">
        <f t="shared" si="19"/>
      </c>
      <c r="J134" s="9">
        <f t="shared" si="20"/>
      </c>
      <c r="K134" s="8">
        <f t="shared" si="21"/>
      </c>
      <c r="L134" s="19">
        <f t="shared" si="23"/>
      </c>
      <c r="M134" s="20">
        <f t="shared" si="24"/>
      </c>
      <c r="N134" s="21">
        <f t="shared" si="25"/>
      </c>
      <c r="O134" s="22">
        <f t="shared" si="26"/>
      </c>
      <c r="P134">
        <v>115</v>
      </c>
      <c r="Q134">
        <v>1</v>
      </c>
      <c r="S134" s="15">
        <f t="shared" si="27"/>
        <v>0</v>
      </c>
      <c r="T134" s="15">
        <f t="shared" si="28"/>
        <v>0</v>
      </c>
    </row>
    <row r="135" spans="1:20" ht="12.75">
      <c r="A135" t="s">
        <v>2</v>
      </c>
      <c r="B135" s="38">
        <v>0.72194288170347</v>
      </c>
      <c r="C135" s="38">
        <f t="shared" si="29"/>
        <v>0.7124537585286265</v>
      </c>
      <c r="D135">
        <v>0.803238</v>
      </c>
      <c r="K135" s="11"/>
      <c r="L135" s="11"/>
      <c r="M135" s="11"/>
      <c r="N135" s="11"/>
      <c r="P135" t="s">
        <v>3</v>
      </c>
      <c r="S135" s="15">
        <f>SUM(S19:S134)</f>
        <v>44807345.58942378</v>
      </c>
      <c r="T135" s="15">
        <f>SUM(T19:T134)</f>
        <v>36468445.528987825</v>
      </c>
    </row>
    <row r="136" spans="2:14" ht="12.75">
      <c r="B136" s="38">
        <v>0.7623390318086225</v>
      </c>
      <c r="C136" s="38">
        <f t="shared" si="29"/>
        <v>0.7523189469000297</v>
      </c>
      <c r="D136">
        <v>0.848183</v>
      </c>
      <c r="K136" s="11"/>
      <c r="L136" s="11"/>
      <c r="M136" s="11"/>
      <c r="N136" s="11"/>
    </row>
    <row r="137" spans="2:14" ht="12.75">
      <c r="B137" s="38">
        <v>0.8004558485804416</v>
      </c>
      <c r="C137" s="38">
        <f t="shared" si="29"/>
        <v>0.7899347611984574</v>
      </c>
      <c r="D137">
        <v>0.890592</v>
      </c>
      <c r="K137" s="11"/>
      <c r="L137" s="11"/>
      <c r="M137" s="11"/>
      <c r="N137" s="11"/>
    </row>
    <row r="138" spans="2:14" ht="12.75">
      <c r="B138" s="38">
        <v>0.8404790005257623</v>
      </c>
      <c r="C138" s="38">
        <f t="shared" si="29"/>
        <v>0.8294318540492435</v>
      </c>
      <c r="D138">
        <v>0.935122</v>
      </c>
      <c r="K138" s="11"/>
      <c r="L138" s="11"/>
      <c r="M138" s="11"/>
      <c r="N138" s="11"/>
    </row>
    <row r="139" spans="11:14" ht="12.75">
      <c r="K139" s="11"/>
      <c r="L139" s="11"/>
      <c r="M139" s="11"/>
      <c r="N139" s="11"/>
    </row>
    <row r="140" spans="11:14" ht="12.75">
      <c r="K140" s="11"/>
      <c r="L140" s="11"/>
      <c r="M140" s="11"/>
      <c r="N140" s="11"/>
    </row>
    <row r="141" spans="11:14" ht="12.75">
      <c r="K141" s="11"/>
      <c r="L141" s="11"/>
      <c r="M141" s="11"/>
      <c r="N141" s="11"/>
    </row>
    <row r="142" spans="11:14" ht="12.75">
      <c r="K142" s="11"/>
      <c r="L142" s="11"/>
      <c r="M142" s="11"/>
      <c r="N142" s="11"/>
    </row>
    <row r="143" spans="11:14" ht="12.75">
      <c r="K143" s="11"/>
      <c r="L143" s="11"/>
      <c r="M143" s="11"/>
      <c r="N143" s="11"/>
    </row>
    <row r="144" spans="11:14" ht="12.75">
      <c r="K144" s="11"/>
      <c r="L144" s="11"/>
      <c r="M144" s="11"/>
      <c r="N144" s="11"/>
    </row>
    <row r="145" spans="11:14" ht="12.75">
      <c r="K145" s="11"/>
      <c r="L145" s="11"/>
      <c r="M145" s="11"/>
      <c r="N145" s="11"/>
    </row>
    <row r="146" spans="11:14" ht="12.75">
      <c r="K146" s="11"/>
      <c r="L146" s="11"/>
      <c r="M146" s="11"/>
      <c r="N146" s="11"/>
    </row>
    <row r="147" spans="11:14" ht="12.75">
      <c r="K147" s="11"/>
      <c r="L147" s="11"/>
      <c r="M147" s="11"/>
      <c r="N147" s="11"/>
    </row>
    <row r="148" spans="11:14" ht="12.75">
      <c r="K148" s="11"/>
      <c r="L148" s="11"/>
      <c r="M148" s="11"/>
      <c r="N148" s="11"/>
    </row>
    <row r="149" spans="11:14" ht="12.75">
      <c r="K149" s="11"/>
      <c r="L149" s="11"/>
      <c r="M149" s="11"/>
      <c r="N149" s="11"/>
    </row>
    <row r="150" spans="11:14" ht="12.75">
      <c r="K150" s="11"/>
      <c r="L150" s="11"/>
      <c r="M150" s="11"/>
      <c r="N150" s="11"/>
    </row>
    <row r="151" spans="11:14" ht="12.75">
      <c r="K151" s="11"/>
      <c r="L151" s="11"/>
      <c r="M151" s="11"/>
      <c r="N151" s="11"/>
    </row>
    <row r="152" spans="11:14" ht="12.75">
      <c r="K152" s="11"/>
      <c r="L152" s="11"/>
      <c r="M152" s="11"/>
      <c r="N152" s="11"/>
    </row>
    <row r="153" spans="11:14" ht="12.75">
      <c r="K153" s="11"/>
      <c r="L153" s="11"/>
      <c r="M153" s="11"/>
      <c r="N153" s="11"/>
    </row>
    <row r="154" spans="11:14" ht="12.75">
      <c r="K154" s="11"/>
      <c r="L154" s="11"/>
      <c r="M154" s="11"/>
      <c r="N154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2"/>
  <sheetViews>
    <sheetView workbookViewId="0" topLeftCell="A1">
      <selection activeCell="A5" sqref="A5:A10"/>
    </sheetView>
  </sheetViews>
  <sheetFormatPr defaultColWidth="9.140625" defaultRowHeight="12.75"/>
  <cols>
    <col min="1" max="1" width="13.7109375" style="0" customWidth="1"/>
    <col min="8" max="11" width="16.7109375" style="0" customWidth="1"/>
  </cols>
  <sheetData>
    <row r="1" spans="1:14" ht="17.25">
      <c r="A1" s="1" t="s">
        <v>0</v>
      </c>
      <c r="K1" s="11"/>
      <c r="L1" s="11"/>
      <c r="M1" s="11"/>
      <c r="N1" s="11"/>
    </row>
    <row r="2" spans="1:14" ht="12.75">
      <c r="A2" t="s">
        <v>29</v>
      </c>
      <c r="K2" s="11"/>
      <c r="L2" s="11"/>
      <c r="M2" s="11"/>
      <c r="N2" s="11"/>
    </row>
    <row r="3" spans="1:14" ht="12.75">
      <c r="A3" t="s">
        <v>43</v>
      </c>
      <c r="K3" s="11"/>
      <c r="L3" s="11"/>
      <c r="M3" s="11"/>
      <c r="N3" s="11"/>
    </row>
    <row r="4" spans="11:14" ht="12.75">
      <c r="K4" s="11"/>
      <c r="L4" s="11"/>
      <c r="M4" s="11"/>
      <c r="N4" s="11"/>
    </row>
    <row r="5" spans="1:14" ht="12.75">
      <c r="A5" s="45">
        <f>Calc_Summary!A5</f>
        <v>65</v>
      </c>
      <c r="B5" t="s">
        <v>6</v>
      </c>
      <c r="K5" s="11"/>
      <c r="L5" s="11"/>
      <c r="M5" s="11"/>
      <c r="N5" s="11"/>
    </row>
    <row r="6" spans="1:14" ht="12.75">
      <c r="A6" s="45"/>
      <c r="K6" s="11"/>
      <c r="L6" s="11"/>
      <c r="M6" s="11"/>
      <c r="N6" s="11"/>
    </row>
    <row r="7" spans="1:14" ht="12.75">
      <c r="A7" s="46">
        <f>Calc_Summary!A7</f>
        <v>0.0235</v>
      </c>
      <c r="B7" t="s">
        <v>1</v>
      </c>
      <c r="F7" s="2">
        <v>0</v>
      </c>
      <c r="G7" t="s">
        <v>9</v>
      </c>
      <c r="K7" s="11"/>
      <c r="L7" s="11"/>
      <c r="M7" s="11"/>
      <c r="N7" s="11"/>
    </row>
    <row r="8" spans="1:14" ht="12.75">
      <c r="A8" s="44"/>
      <c r="K8" s="11"/>
      <c r="L8" s="11"/>
      <c r="M8" s="11"/>
      <c r="N8" s="11"/>
    </row>
    <row r="9" spans="1:15" ht="12.75">
      <c r="A9" s="47">
        <f>Calc_Summary!A6</f>
        <v>12000</v>
      </c>
      <c r="B9" t="s">
        <v>41</v>
      </c>
      <c r="D9" s="10">
        <f>K129</f>
      </c>
      <c r="F9" s="14" t="s">
        <v>13</v>
      </c>
      <c r="G9" s="14"/>
      <c r="H9" s="14"/>
      <c r="I9" s="14"/>
      <c r="L9" s="11"/>
      <c r="M9" s="11"/>
      <c r="N9" s="11"/>
      <c r="O9" s="11"/>
    </row>
    <row r="10" spans="1:15" ht="12.75">
      <c r="A10" s="47">
        <f>A9*O13</f>
        <v>168048.3504066218</v>
      </c>
      <c r="B10" t="s">
        <v>7</v>
      </c>
      <c r="E10" s="14" t="s">
        <v>26</v>
      </c>
      <c r="F10" s="14" t="s">
        <v>12</v>
      </c>
      <c r="G10" s="14" t="s">
        <v>16</v>
      </c>
      <c r="H10" s="14"/>
      <c r="I10" s="14"/>
      <c r="J10" s="14" t="s">
        <v>27</v>
      </c>
      <c r="L10" s="11"/>
      <c r="M10" s="12" t="s">
        <v>20</v>
      </c>
      <c r="N10" s="12" t="s">
        <v>22</v>
      </c>
      <c r="O10" s="12" t="s">
        <v>24</v>
      </c>
    </row>
    <row r="11" spans="1:15" ht="12.75">
      <c r="A11" s="2"/>
      <c r="E11" s="14" t="s">
        <v>4</v>
      </c>
      <c r="F11" s="14" t="s">
        <v>11</v>
      </c>
      <c r="G11" s="14" t="s">
        <v>17</v>
      </c>
      <c r="H11" s="14" t="s">
        <v>28</v>
      </c>
      <c r="I11" s="14" t="s">
        <v>14</v>
      </c>
      <c r="J11" s="14" t="s">
        <v>15</v>
      </c>
      <c r="K11" t="s">
        <v>10</v>
      </c>
      <c r="L11" s="12" t="s">
        <v>19</v>
      </c>
      <c r="M11" s="12" t="s">
        <v>21</v>
      </c>
      <c r="N11" s="12" t="s">
        <v>23</v>
      </c>
      <c r="O11" s="12" t="s">
        <v>25</v>
      </c>
    </row>
    <row r="12" spans="12:14" ht="12.75">
      <c r="L12" s="11"/>
      <c r="M12" s="11"/>
      <c r="N12" s="11"/>
    </row>
    <row r="13" spans="1:17" ht="12.75">
      <c r="A13" s="5" t="s">
        <v>4</v>
      </c>
      <c r="B13" s="5" t="s">
        <v>5</v>
      </c>
      <c r="F13" s="6"/>
      <c r="G13" s="6"/>
      <c r="H13" s="9"/>
      <c r="K13" s="8">
        <f>$A$10*10000</f>
        <v>1680483504.066218</v>
      </c>
      <c r="L13" s="13"/>
      <c r="M13" s="11"/>
      <c r="N13" s="11"/>
      <c r="O13" s="22">
        <f>SUM(O14:O129)</f>
        <v>14.004029200551816</v>
      </c>
      <c r="P13" s="5" t="s">
        <v>4</v>
      </c>
      <c r="Q13" s="5" t="s">
        <v>5</v>
      </c>
    </row>
    <row r="14" spans="1:17" ht="12.75">
      <c r="A14">
        <v>0</v>
      </c>
      <c r="B14">
        <v>0.007475</v>
      </c>
      <c r="E14" s="16">
        <f>A5</f>
        <v>65</v>
      </c>
      <c r="F14" s="17">
        <f>10000</f>
        <v>10000</v>
      </c>
      <c r="G14" s="18">
        <f>IF(E14="","",(1+$F$7)^(E14-$A$5))</f>
        <v>1</v>
      </c>
      <c r="H14" s="9">
        <f aca="true" t="shared" si="0" ref="H14:H64">IF(E14="","",$A$9*F14*G14)</f>
        <v>120000000</v>
      </c>
      <c r="I14" s="8">
        <f>IF(E14="","",K13-H14)</f>
        <v>1560483504.066218</v>
      </c>
      <c r="J14" s="9">
        <f>IF(E14="","",I14*((1+$A$7)*(1+$F$7)-1))</f>
        <v>36671362.34555624</v>
      </c>
      <c r="K14" s="8">
        <f>IF(E14="","",I14+J14)</f>
        <v>1597154866.4117742</v>
      </c>
      <c r="L14" s="19">
        <v>1</v>
      </c>
      <c r="M14" s="20">
        <v>1</v>
      </c>
      <c r="N14" s="21">
        <v>1</v>
      </c>
      <c r="O14" s="22">
        <f>L14*M14*N14</f>
        <v>1</v>
      </c>
      <c r="P14">
        <v>0</v>
      </c>
      <c r="Q14">
        <v>0.002311</v>
      </c>
    </row>
    <row r="15" spans="1:17" ht="12.75">
      <c r="A15">
        <v>1</v>
      </c>
      <c r="B15">
        <v>0.000508</v>
      </c>
      <c r="E15" s="16">
        <f>IF(E14&lt;MAX($A$14:$A$129),E14+1,"")</f>
        <v>66</v>
      </c>
      <c r="F15" s="17">
        <f>IF(E15="","",(1-VLOOKUP(E14,$A$14:$B$129,2,FALSE))*F14)</f>
        <v>9821.53</v>
      </c>
      <c r="G15" s="18">
        <f aca="true" t="shared" si="1" ref="G15:G78">IF(E15="","",(1+$F$7)^(E15-$A$5))</f>
        <v>1</v>
      </c>
      <c r="H15" s="15">
        <f t="shared" si="0"/>
        <v>117858360.00000001</v>
      </c>
      <c r="I15" s="8">
        <f aca="true" t="shared" si="2" ref="I15:I78">IF(E15="","",K14-H15)</f>
        <v>1479296506.4117742</v>
      </c>
      <c r="J15" s="9">
        <f aca="true" t="shared" si="3" ref="J15:J78">IF(E15="","",I15*((1+$A$7)*(1+$F$7)-1))</f>
        <v>34763467.90067681</v>
      </c>
      <c r="K15" s="8">
        <f aca="true" t="shared" si="4" ref="K15:K78">IF(E15="","",I15+J15)</f>
        <v>1514059974.312451</v>
      </c>
      <c r="L15" s="19">
        <f>IF(E15="","",L14*(1+$F$7))</f>
        <v>1</v>
      </c>
      <c r="M15" s="20">
        <f>IF(E15="","",(1-VLOOKUP(E14,$A$14:$B$129,2,FALSE))*M14)</f>
        <v>0.982153</v>
      </c>
      <c r="N15" s="21">
        <f>IF(E15="","",N14/((1+$A$7)*(1+$F$7)))</f>
        <v>0.9770395701025891</v>
      </c>
      <c r="O15" s="22">
        <f>IF(E15="","",L15*M15*N15)</f>
        <v>0.9596023448949683</v>
      </c>
      <c r="P15">
        <v>1</v>
      </c>
      <c r="Q15">
        <v>0.000906</v>
      </c>
    </row>
    <row r="16" spans="1:17" ht="12.75">
      <c r="A16">
        <v>2</v>
      </c>
      <c r="B16">
        <v>0.000326</v>
      </c>
      <c r="E16" s="16">
        <f aca="true" t="shared" si="5" ref="E16:E79">IF(E15&lt;MAX($A$14:$A$129),E15+1,"")</f>
        <v>67</v>
      </c>
      <c r="F16" s="17">
        <f aca="true" t="shared" si="6" ref="F16:F64">IF(E16="","",(1-VLOOKUP(E15,$A$14:$B$129,2,FALSE))*F15)</f>
        <v>9631.670003570001</v>
      </c>
      <c r="G16" s="18">
        <f t="shared" si="1"/>
        <v>1</v>
      </c>
      <c r="H16" s="15">
        <f t="shared" si="0"/>
        <v>115580040.04284002</v>
      </c>
      <c r="I16" s="8">
        <f t="shared" si="2"/>
        <v>1398479934.269611</v>
      </c>
      <c r="J16" s="9">
        <f t="shared" si="3"/>
        <v>32864278.455335964</v>
      </c>
      <c r="K16" s="8">
        <f t="shared" si="4"/>
        <v>1431344212.7249467</v>
      </c>
      <c r="L16" s="19">
        <f aca="true" t="shared" si="7" ref="L16:L79">IF(E16="","",L15*(1+$F$7))</f>
        <v>1</v>
      </c>
      <c r="M16" s="20">
        <f aca="true" t="shared" si="8" ref="M16:M79">IF(E16="","",(1-VLOOKUP(E15,$A$14:$B$129,2,FALSE))*M15)</f>
        <v>0.9631670003570001</v>
      </c>
      <c r="N16" s="21">
        <f aca="true" t="shared" si="9" ref="N16:N79">IF(E16="","",N15/((1+$A$7)*(1+$F$7)))</f>
        <v>0.9546063215462521</v>
      </c>
      <c r="O16" s="22">
        <f aca="true" t="shared" si="10" ref="O16:O79">IF(E16="","",L16*M16*N16)</f>
        <v>0.9194453072455335</v>
      </c>
      <c r="P16">
        <v>2</v>
      </c>
      <c r="Q16">
        <v>0.000504</v>
      </c>
    </row>
    <row r="17" spans="1:17" ht="12.75">
      <c r="A17">
        <v>3</v>
      </c>
      <c r="B17">
        <v>0.00025</v>
      </c>
      <c r="E17" s="16">
        <f t="shared" si="5"/>
        <v>68</v>
      </c>
      <c r="F17" s="17">
        <f t="shared" si="6"/>
        <v>9429.48198685506</v>
      </c>
      <c r="G17" s="18">
        <f t="shared" si="1"/>
        <v>1</v>
      </c>
      <c r="H17" s="15">
        <f t="shared" si="0"/>
        <v>113153783.84226072</v>
      </c>
      <c r="I17" s="8">
        <f t="shared" si="2"/>
        <v>1318190428.8826861</v>
      </c>
      <c r="J17" s="9">
        <f t="shared" si="3"/>
        <v>30977475.078743223</v>
      </c>
      <c r="K17" s="8">
        <f t="shared" si="4"/>
        <v>1349167903.9614294</v>
      </c>
      <c r="L17" s="19">
        <f t="shared" si="7"/>
        <v>1</v>
      </c>
      <c r="M17" s="20">
        <f t="shared" si="8"/>
        <v>0.942948198685506</v>
      </c>
      <c r="N17" s="21">
        <f t="shared" si="9"/>
        <v>0.9326881500207641</v>
      </c>
      <c r="O17" s="22">
        <f t="shared" si="10"/>
        <v>0.8794766109973965</v>
      </c>
      <c r="P17">
        <v>3</v>
      </c>
      <c r="Q17">
        <v>0.000408</v>
      </c>
    </row>
    <row r="18" spans="1:17" ht="12.75">
      <c r="A18">
        <v>4</v>
      </c>
      <c r="B18">
        <v>0.000208</v>
      </c>
      <c r="E18" s="16">
        <f t="shared" si="5"/>
        <v>69</v>
      </c>
      <c r="F18" s="17">
        <f t="shared" si="6"/>
        <v>9213.942887599527</v>
      </c>
      <c r="G18" s="18">
        <f t="shared" si="1"/>
        <v>1</v>
      </c>
      <c r="H18" s="15">
        <f t="shared" si="0"/>
        <v>110567314.65119433</v>
      </c>
      <c r="I18" s="8">
        <f t="shared" si="2"/>
        <v>1238600589.310235</v>
      </c>
      <c r="J18" s="9">
        <f t="shared" si="3"/>
        <v>29107113.84879062</v>
      </c>
      <c r="K18" s="8">
        <f t="shared" si="4"/>
        <v>1267707703.1590257</v>
      </c>
      <c r="L18" s="19">
        <f t="shared" si="7"/>
        <v>1</v>
      </c>
      <c r="M18" s="20">
        <f t="shared" si="8"/>
        <v>0.9213942887599527</v>
      </c>
      <c r="N18" s="21">
        <f t="shared" si="9"/>
        <v>0.9112732291360665</v>
      </c>
      <c r="O18" s="22">
        <f t="shared" si="10"/>
        <v>0.8396419488258113</v>
      </c>
      <c r="P18">
        <v>4</v>
      </c>
      <c r="Q18">
        <v>0.000357</v>
      </c>
    </row>
    <row r="19" spans="1:17" ht="12.75">
      <c r="A19">
        <v>5</v>
      </c>
      <c r="B19">
        <v>0.000191</v>
      </c>
      <c r="E19" s="16">
        <f t="shared" si="5"/>
        <v>70</v>
      </c>
      <c r="F19" s="17">
        <f t="shared" si="6"/>
        <v>8984.322216897659</v>
      </c>
      <c r="G19" s="18">
        <f t="shared" si="1"/>
        <v>1</v>
      </c>
      <c r="H19" s="15">
        <f t="shared" si="0"/>
        <v>107811866.60277191</v>
      </c>
      <c r="I19" s="8">
        <f t="shared" si="2"/>
        <v>1159895836.5562537</v>
      </c>
      <c r="J19" s="9">
        <f t="shared" si="3"/>
        <v>27257552.15907205</v>
      </c>
      <c r="K19" s="8">
        <f t="shared" si="4"/>
        <v>1187153388.7153258</v>
      </c>
      <c r="L19" s="19">
        <f t="shared" si="7"/>
        <v>1</v>
      </c>
      <c r="M19" s="20">
        <f t="shared" si="8"/>
        <v>0.8984322216897659</v>
      </c>
      <c r="N19" s="21">
        <f t="shared" si="9"/>
        <v>0.8903500040411005</v>
      </c>
      <c r="O19" s="22">
        <f t="shared" si="10"/>
        <v>0.799919132212138</v>
      </c>
      <c r="P19">
        <v>5</v>
      </c>
      <c r="Q19">
        <v>0.000324</v>
      </c>
    </row>
    <row r="20" spans="1:17" ht="12.75">
      <c r="A20">
        <v>6</v>
      </c>
      <c r="B20">
        <v>0.000182</v>
      </c>
      <c r="E20" s="16">
        <f t="shared" si="5"/>
        <v>71</v>
      </c>
      <c r="F20" s="17">
        <f t="shared" si="6"/>
        <v>8741.161536097325</v>
      </c>
      <c r="G20" s="18">
        <f t="shared" si="1"/>
        <v>1</v>
      </c>
      <c r="H20" s="15">
        <f t="shared" si="0"/>
        <v>104893938.43316789</v>
      </c>
      <c r="I20" s="8">
        <f t="shared" si="2"/>
        <v>1082259450.282158</v>
      </c>
      <c r="J20" s="9">
        <f t="shared" si="3"/>
        <v>25433097.081630792</v>
      </c>
      <c r="K20" s="8">
        <f t="shared" si="4"/>
        <v>1107692547.3637886</v>
      </c>
      <c r="L20" s="19">
        <f t="shared" si="7"/>
        <v>1</v>
      </c>
      <c r="M20" s="20">
        <f t="shared" si="8"/>
        <v>0.8741161536097324</v>
      </c>
      <c r="N20" s="21">
        <f t="shared" si="9"/>
        <v>0.8699071851891553</v>
      </c>
      <c r="O20" s="22">
        <f t="shared" si="10"/>
        <v>0.7603999227150137</v>
      </c>
      <c r="P20">
        <v>6</v>
      </c>
      <c r="Q20">
        <v>0.000301</v>
      </c>
    </row>
    <row r="21" spans="1:17" ht="12.75">
      <c r="A21">
        <v>7</v>
      </c>
      <c r="B21">
        <v>0.000171</v>
      </c>
      <c r="E21" s="16">
        <f t="shared" si="5"/>
        <v>72</v>
      </c>
      <c r="F21" s="17">
        <f t="shared" si="6"/>
        <v>8484.494809912898</v>
      </c>
      <c r="G21" s="18">
        <f t="shared" si="1"/>
        <v>1</v>
      </c>
      <c r="H21" s="15">
        <f t="shared" si="0"/>
        <v>101813937.71895477</v>
      </c>
      <c r="I21" s="8">
        <f t="shared" si="2"/>
        <v>1005878609.6448338</v>
      </c>
      <c r="J21" s="9">
        <f t="shared" si="3"/>
        <v>23638147.32665367</v>
      </c>
      <c r="K21" s="8">
        <f t="shared" si="4"/>
        <v>1029516756.9714875</v>
      </c>
      <c r="L21" s="19">
        <f t="shared" si="7"/>
        <v>1</v>
      </c>
      <c r="M21" s="20">
        <f t="shared" si="8"/>
        <v>0.8484494809912898</v>
      </c>
      <c r="N21" s="21">
        <f t="shared" si="9"/>
        <v>0.8499337422463656</v>
      </c>
      <c r="O21" s="22">
        <f t="shared" si="10"/>
        <v>0.7211258424859136</v>
      </c>
      <c r="P21">
        <v>7</v>
      </c>
      <c r="Q21">
        <v>0.000286</v>
      </c>
    </row>
    <row r="22" spans="1:17" ht="12.75">
      <c r="A22">
        <v>8</v>
      </c>
      <c r="B22">
        <v>0.000152</v>
      </c>
      <c r="E22" s="16">
        <f t="shared" si="5"/>
        <v>73</v>
      </c>
      <c r="F22" s="17">
        <f t="shared" si="6"/>
        <v>8212.727956656578</v>
      </c>
      <c r="G22" s="18">
        <f t="shared" si="1"/>
        <v>1</v>
      </c>
      <c r="H22" s="15">
        <f t="shared" si="0"/>
        <v>98552735.47987893</v>
      </c>
      <c r="I22" s="8">
        <f t="shared" si="2"/>
        <v>930964021.4916086</v>
      </c>
      <c r="J22" s="9">
        <f t="shared" si="3"/>
        <v>21877654.505052872</v>
      </c>
      <c r="K22" s="8">
        <f t="shared" si="4"/>
        <v>952841675.9966615</v>
      </c>
      <c r="L22" s="19">
        <f t="shared" si="7"/>
        <v>1</v>
      </c>
      <c r="M22" s="20">
        <f t="shared" si="8"/>
        <v>0.8212727956656578</v>
      </c>
      <c r="N22" s="21">
        <f t="shared" si="9"/>
        <v>0.8304188981400739</v>
      </c>
      <c r="O22" s="22">
        <f t="shared" si="10"/>
        <v>0.6820004500490936</v>
      </c>
      <c r="P22">
        <v>8</v>
      </c>
      <c r="Q22">
        <v>0.000328</v>
      </c>
    </row>
    <row r="23" spans="1:17" ht="12.75">
      <c r="A23">
        <v>9</v>
      </c>
      <c r="B23">
        <v>0.000125</v>
      </c>
      <c r="E23" s="16">
        <f t="shared" si="5"/>
        <v>74</v>
      </c>
      <c r="F23" s="17">
        <f t="shared" si="6"/>
        <v>7923.820612597312</v>
      </c>
      <c r="G23" s="18">
        <f t="shared" si="1"/>
        <v>1</v>
      </c>
      <c r="H23" s="15">
        <f t="shared" si="0"/>
        <v>95085847.35116774</v>
      </c>
      <c r="I23" s="8">
        <f t="shared" si="2"/>
        <v>857755828.6454937</v>
      </c>
      <c r="J23" s="9">
        <f t="shared" si="3"/>
        <v>20157261.97316917</v>
      </c>
      <c r="K23" s="8">
        <f t="shared" si="4"/>
        <v>877913090.618663</v>
      </c>
      <c r="L23" s="19">
        <f t="shared" si="7"/>
        <v>1</v>
      </c>
      <c r="M23" s="20">
        <f t="shared" si="8"/>
        <v>0.7923820612597312</v>
      </c>
      <c r="N23" s="21">
        <f t="shared" si="9"/>
        <v>0.8113521232438434</v>
      </c>
      <c r="O23" s="22">
        <f t="shared" si="10"/>
        <v>0.6429008678234162</v>
      </c>
      <c r="P23">
        <v>9</v>
      </c>
      <c r="Q23">
        <v>0.000362</v>
      </c>
    </row>
    <row r="24" spans="1:17" ht="12.75">
      <c r="A24">
        <v>10</v>
      </c>
      <c r="B24">
        <v>0.000105</v>
      </c>
      <c r="E24" s="16">
        <f t="shared" si="5"/>
        <v>75</v>
      </c>
      <c r="F24" s="17">
        <f t="shared" si="6"/>
        <v>7616.899344988968</v>
      </c>
      <c r="G24" s="18">
        <f t="shared" si="1"/>
        <v>1</v>
      </c>
      <c r="H24" s="15">
        <f t="shared" si="0"/>
        <v>91402792.13986762</v>
      </c>
      <c r="I24" s="8">
        <f t="shared" si="2"/>
        <v>786510298.4787953</v>
      </c>
      <c r="J24" s="9">
        <f t="shared" si="3"/>
        <v>18482992.01425175</v>
      </c>
      <c r="K24" s="8">
        <f t="shared" si="4"/>
        <v>804993290.493047</v>
      </c>
      <c r="L24" s="19">
        <f t="shared" si="7"/>
        <v>1</v>
      </c>
      <c r="M24" s="20">
        <f t="shared" si="8"/>
        <v>0.7616899344988968</v>
      </c>
      <c r="N24" s="21">
        <f t="shared" si="9"/>
        <v>0.7927231296959877</v>
      </c>
      <c r="O24" s="22">
        <f t="shared" si="10"/>
        <v>0.6038092287338973</v>
      </c>
      <c r="P24">
        <v>10</v>
      </c>
      <c r="Q24">
        <v>0.00039</v>
      </c>
    </row>
    <row r="25" spans="1:17" ht="12.75">
      <c r="A25">
        <v>11</v>
      </c>
      <c r="B25">
        <v>0.000111</v>
      </c>
      <c r="E25" s="16">
        <f t="shared" si="5"/>
        <v>76</v>
      </c>
      <c r="F25" s="17">
        <f t="shared" si="6"/>
        <v>7293.8361761706055</v>
      </c>
      <c r="G25" s="18">
        <f t="shared" si="1"/>
        <v>1</v>
      </c>
      <c r="H25" s="15">
        <f t="shared" si="0"/>
        <v>87526034.11404726</v>
      </c>
      <c r="I25" s="8">
        <f t="shared" si="2"/>
        <v>717467256.3789997</v>
      </c>
      <c r="J25" s="9">
        <f t="shared" si="3"/>
        <v>16860480.52490655</v>
      </c>
      <c r="K25" s="8">
        <f t="shared" si="4"/>
        <v>734327736.9039062</v>
      </c>
      <c r="L25" s="19">
        <f t="shared" si="7"/>
        <v>1</v>
      </c>
      <c r="M25" s="20">
        <f t="shared" si="8"/>
        <v>0.7293836176170606</v>
      </c>
      <c r="N25" s="21">
        <f t="shared" si="9"/>
        <v>0.7745218658485468</v>
      </c>
      <c r="O25" s="22">
        <f t="shared" si="10"/>
        <v>0.5649235604361288</v>
      </c>
      <c r="P25">
        <v>11</v>
      </c>
      <c r="Q25">
        <v>0.000413</v>
      </c>
    </row>
    <row r="26" spans="1:17" ht="12.75">
      <c r="A26">
        <v>12</v>
      </c>
      <c r="B26">
        <v>0.000162</v>
      </c>
      <c r="E26" s="16">
        <f t="shared" si="5"/>
        <v>77</v>
      </c>
      <c r="F26" s="17">
        <f t="shared" si="6"/>
        <v>6957.072466080633</v>
      </c>
      <c r="G26" s="18">
        <f t="shared" si="1"/>
        <v>1</v>
      </c>
      <c r="H26" s="15">
        <f t="shared" si="0"/>
        <v>83484869.5929676</v>
      </c>
      <c r="I26" s="8">
        <f t="shared" si="2"/>
        <v>650842867.3109386</v>
      </c>
      <c r="J26" s="9">
        <f t="shared" si="3"/>
        <v>15294807.381807107</v>
      </c>
      <c r="K26" s="8">
        <f t="shared" si="4"/>
        <v>666137674.6927457</v>
      </c>
      <c r="L26" s="19">
        <f t="shared" si="7"/>
        <v>1</v>
      </c>
      <c r="M26" s="20">
        <f t="shared" si="8"/>
        <v>0.6957072466080634</v>
      </c>
      <c r="N26" s="21">
        <f t="shared" si="9"/>
        <v>0.7567385108437193</v>
      </c>
      <c r="O26" s="22">
        <f t="shared" si="10"/>
        <v>0.5264684657813701</v>
      </c>
      <c r="P26">
        <v>12</v>
      </c>
      <c r="Q26">
        <v>0.000431</v>
      </c>
    </row>
    <row r="27" spans="1:17" ht="12.75">
      <c r="A27">
        <v>13</v>
      </c>
      <c r="B27">
        <v>0.000274</v>
      </c>
      <c r="E27" s="16">
        <f t="shared" si="5"/>
        <v>78</v>
      </c>
      <c r="F27" s="17">
        <f t="shared" si="6"/>
        <v>6606.957794225125</v>
      </c>
      <c r="G27" s="18">
        <f t="shared" si="1"/>
        <v>1</v>
      </c>
      <c r="H27" s="15">
        <f t="shared" si="0"/>
        <v>79283493.5307015</v>
      </c>
      <c r="I27" s="8">
        <f t="shared" si="2"/>
        <v>586854181.1620442</v>
      </c>
      <c r="J27" s="9">
        <f t="shared" si="3"/>
        <v>13791073.257308083</v>
      </c>
      <c r="K27" s="8">
        <f t="shared" si="4"/>
        <v>600645254.4193523</v>
      </c>
      <c r="L27" s="19">
        <f t="shared" si="7"/>
        <v>1</v>
      </c>
      <c r="M27" s="20">
        <f t="shared" si="8"/>
        <v>0.6606957794225127</v>
      </c>
      <c r="N27" s="21">
        <f t="shared" si="9"/>
        <v>0.739363469314821</v>
      </c>
      <c r="O27" s="22">
        <f t="shared" si="10"/>
        <v>0.48849432363548867</v>
      </c>
      <c r="P27">
        <v>13</v>
      </c>
      <c r="Q27">
        <v>0.000446</v>
      </c>
    </row>
    <row r="28" spans="1:17" ht="12.75">
      <c r="A28">
        <v>14</v>
      </c>
      <c r="B28">
        <v>0.000431</v>
      </c>
      <c r="E28" s="16">
        <f t="shared" si="5"/>
        <v>79</v>
      </c>
      <c r="F28" s="17">
        <f t="shared" si="6"/>
        <v>6243.013524130234</v>
      </c>
      <c r="G28" s="18">
        <f t="shared" si="1"/>
        <v>1</v>
      </c>
      <c r="H28" s="15">
        <f t="shared" si="0"/>
        <v>74916162.2895628</v>
      </c>
      <c r="I28" s="8">
        <f t="shared" si="2"/>
        <v>525729092.1297895</v>
      </c>
      <c r="J28" s="9">
        <f t="shared" si="3"/>
        <v>12354633.665050093</v>
      </c>
      <c r="K28" s="8">
        <f t="shared" si="4"/>
        <v>538083725.7948396</v>
      </c>
      <c r="L28" s="19">
        <f t="shared" si="7"/>
        <v>1</v>
      </c>
      <c r="M28" s="20">
        <f t="shared" si="8"/>
        <v>0.6243013524130235</v>
      </c>
      <c r="N28" s="21">
        <f t="shared" si="9"/>
        <v>0.7223873662089115</v>
      </c>
      <c r="O28" s="22">
        <f t="shared" si="10"/>
        <v>0.45098740969030554</v>
      </c>
      <c r="P28">
        <v>14</v>
      </c>
      <c r="Q28">
        <v>0.000458</v>
      </c>
    </row>
    <row r="29" spans="1:17" ht="12.75">
      <c r="A29">
        <v>15</v>
      </c>
      <c r="B29">
        <v>0.000608</v>
      </c>
      <c r="E29" s="16">
        <f t="shared" si="5"/>
        <v>80</v>
      </c>
      <c r="F29" s="17">
        <f t="shared" si="6"/>
        <v>5865.323691947403</v>
      </c>
      <c r="G29" s="18">
        <f t="shared" si="1"/>
        <v>1</v>
      </c>
      <c r="H29" s="15">
        <f t="shared" si="0"/>
        <v>70383884.30336884</v>
      </c>
      <c r="I29" s="8">
        <f t="shared" si="2"/>
        <v>467699841.4914708</v>
      </c>
      <c r="J29" s="9">
        <f t="shared" si="3"/>
        <v>10990946.2750496</v>
      </c>
      <c r="K29" s="8">
        <f t="shared" si="4"/>
        <v>478690787.76652044</v>
      </c>
      <c r="L29" s="19">
        <f t="shared" si="7"/>
        <v>1</v>
      </c>
      <c r="M29" s="20">
        <f t="shared" si="8"/>
        <v>0.5865323691947404</v>
      </c>
      <c r="N29" s="21">
        <f t="shared" si="9"/>
        <v>0.7058010417282965</v>
      </c>
      <c r="O29" s="22">
        <f t="shared" si="10"/>
        <v>0.41397515718501354</v>
      </c>
      <c r="P29">
        <v>15</v>
      </c>
      <c r="Q29">
        <v>0.00047</v>
      </c>
    </row>
    <row r="30" spans="1:17" ht="12.75">
      <c r="A30">
        <v>16</v>
      </c>
      <c r="B30">
        <v>0.000777</v>
      </c>
      <c r="E30" s="16">
        <f t="shared" si="5"/>
        <v>81</v>
      </c>
      <c r="F30" s="17">
        <f t="shared" si="6"/>
        <v>5474.94534298246</v>
      </c>
      <c r="G30" s="18">
        <f t="shared" si="1"/>
        <v>1</v>
      </c>
      <c r="H30" s="15">
        <f t="shared" si="0"/>
        <v>65699344.11578952</v>
      </c>
      <c r="I30" s="8">
        <f t="shared" si="2"/>
        <v>412991443.6507309</v>
      </c>
      <c r="J30" s="9">
        <f t="shared" si="3"/>
        <v>9705298.925792208</v>
      </c>
      <c r="K30" s="8">
        <f t="shared" si="4"/>
        <v>422696742.5765231</v>
      </c>
      <c r="L30" s="19">
        <f t="shared" si="7"/>
        <v>1</v>
      </c>
      <c r="M30" s="20">
        <f t="shared" si="8"/>
        <v>0.547494534298246</v>
      </c>
      <c r="N30" s="21">
        <f t="shared" si="9"/>
        <v>0.6895955463881743</v>
      </c>
      <c r="O30" s="22">
        <f t="shared" si="10"/>
        <v>0.377549792523938</v>
      </c>
      <c r="P30">
        <v>16</v>
      </c>
      <c r="Q30">
        <v>0.000481</v>
      </c>
    </row>
    <row r="31" spans="1:17" ht="12.75">
      <c r="A31">
        <v>17</v>
      </c>
      <c r="B31">
        <v>0.000935</v>
      </c>
      <c r="E31" s="16">
        <f t="shared" si="5"/>
        <v>82</v>
      </c>
      <c r="F31" s="17">
        <f t="shared" si="6"/>
        <v>5075.350982179542</v>
      </c>
      <c r="G31" s="18">
        <f t="shared" si="1"/>
        <v>1</v>
      </c>
      <c r="H31" s="15">
        <f t="shared" si="0"/>
        <v>60904211.78615451</v>
      </c>
      <c r="I31" s="8">
        <f t="shared" si="2"/>
        <v>361792530.7903686</v>
      </c>
      <c r="J31" s="9">
        <f t="shared" si="3"/>
        <v>8502124.47357369</v>
      </c>
      <c r="K31" s="8">
        <f t="shared" si="4"/>
        <v>370294655.2639423</v>
      </c>
      <c r="L31" s="19">
        <f t="shared" si="7"/>
        <v>1</v>
      </c>
      <c r="M31" s="20">
        <f t="shared" si="8"/>
        <v>0.5075350982179543</v>
      </c>
      <c r="N31" s="21">
        <f t="shared" si="9"/>
        <v>0.6737621361877619</v>
      </c>
      <c r="O31" s="22">
        <f t="shared" si="10"/>
        <v>0.34195793196559443</v>
      </c>
      <c r="P31">
        <v>17</v>
      </c>
      <c r="Q31">
        <v>0.000495</v>
      </c>
    </row>
    <row r="32" spans="1:17" ht="12.75">
      <c r="A32">
        <v>18</v>
      </c>
      <c r="B32">
        <v>0.001064</v>
      </c>
      <c r="E32" s="16">
        <f t="shared" si="5"/>
        <v>83</v>
      </c>
      <c r="F32" s="17">
        <f t="shared" si="6"/>
        <v>4670.936865217512</v>
      </c>
      <c r="G32" s="18">
        <f t="shared" si="1"/>
        <v>1</v>
      </c>
      <c r="H32" s="15">
        <f t="shared" si="0"/>
        <v>56051242.38261014</v>
      </c>
      <c r="I32" s="8">
        <f t="shared" si="2"/>
        <v>314243412.88133216</v>
      </c>
      <c r="J32" s="9">
        <f t="shared" si="3"/>
        <v>7384720.20271133</v>
      </c>
      <c r="K32" s="8">
        <f t="shared" si="4"/>
        <v>321628133.0840435</v>
      </c>
      <c r="L32" s="19">
        <f t="shared" si="7"/>
        <v>1</v>
      </c>
      <c r="M32" s="20">
        <f t="shared" si="8"/>
        <v>0.46709368652175126</v>
      </c>
      <c r="N32" s="21">
        <f t="shared" si="9"/>
        <v>0.658292267892293</v>
      </c>
      <c r="O32" s="22">
        <f t="shared" si="10"/>
        <v>0.3074841622185754</v>
      </c>
      <c r="P32">
        <v>18</v>
      </c>
      <c r="Q32">
        <v>0.00051</v>
      </c>
    </row>
    <row r="33" spans="1:17" ht="12.75">
      <c r="A33">
        <v>19</v>
      </c>
      <c r="B33">
        <v>0.001166</v>
      </c>
      <c r="E33" s="16">
        <f t="shared" si="5"/>
        <v>84</v>
      </c>
      <c r="F33" s="17">
        <f t="shared" si="6"/>
        <v>4266.466429247732</v>
      </c>
      <c r="G33" s="18">
        <f t="shared" si="1"/>
        <v>1</v>
      </c>
      <c r="H33" s="15">
        <f t="shared" si="0"/>
        <v>51197597.15097278</v>
      </c>
      <c r="I33" s="8">
        <f t="shared" si="2"/>
        <v>270430535.9330707</v>
      </c>
      <c r="J33" s="9">
        <f t="shared" si="3"/>
        <v>6355117.594427182</v>
      </c>
      <c r="K33" s="8">
        <f t="shared" si="4"/>
        <v>276785653.5274979</v>
      </c>
      <c r="L33" s="19">
        <f t="shared" si="7"/>
        <v>1</v>
      </c>
      <c r="M33" s="20">
        <f t="shared" si="8"/>
        <v>0.4266466429247732</v>
      </c>
      <c r="N33" s="21">
        <f t="shared" si="9"/>
        <v>0.6431775944233443</v>
      </c>
      <c r="O33" s="22">
        <f t="shared" si="10"/>
        <v>0.2744095614651512</v>
      </c>
      <c r="P33">
        <v>19</v>
      </c>
      <c r="Q33">
        <v>0.000528</v>
      </c>
    </row>
    <row r="34" spans="1:17" ht="12.75">
      <c r="A34">
        <v>20</v>
      </c>
      <c r="B34">
        <v>0.001266</v>
      </c>
      <c r="E34" s="16">
        <f t="shared" si="5"/>
        <v>85</v>
      </c>
      <c r="F34" s="17">
        <f t="shared" si="6"/>
        <v>3865.3631208348647</v>
      </c>
      <c r="G34" s="18">
        <f t="shared" si="1"/>
        <v>1</v>
      </c>
      <c r="H34" s="15">
        <f t="shared" si="0"/>
        <v>46384357.450018376</v>
      </c>
      <c r="I34" s="8">
        <f t="shared" si="2"/>
        <v>230401296.0774795</v>
      </c>
      <c r="J34" s="9">
        <f t="shared" si="3"/>
        <v>5414430.457820786</v>
      </c>
      <c r="K34" s="8">
        <f t="shared" si="4"/>
        <v>235815726.53530028</v>
      </c>
      <c r="L34" s="19">
        <f t="shared" si="7"/>
        <v>1</v>
      </c>
      <c r="M34" s="20">
        <f t="shared" si="8"/>
        <v>0.3865363120834865</v>
      </c>
      <c r="N34" s="21">
        <f t="shared" si="9"/>
        <v>0.6284099603550017</v>
      </c>
      <c r="O34" s="22">
        <f t="shared" si="10"/>
        <v>0.24290326855215233</v>
      </c>
      <c r="P34">
        <v>20</v>
      </c>
      <c r="Q34">
        <v>0.000549</v>
      </c>
    </row>
    <row r="35" spans="1:17" ht="12.75">
      <c r="A35">
        <v>21</v>
      </c>
      <c r="B35">
        <v>0.00136</v>
      </c>
      <c r="E35" s="16">
        <f t="shared" si="5"/>
        <v>86</v>
      </c>
      <c r="F35" s="17">
        <f t="shared" si="6"/>
        <v>3469.1711316755327</v>
      </c>
      <c r="G35" s="18">
        <f t="shared" si="1"/>
        <v>1</v>
      </c>
      <c r="H35" s="15">
        <f t="shared" si="0"/>
        <v>41630053.58010639</v>
      </c>
      <c r="I35" s="8">
        <f t="shared" si="2"/>
        <v>194185672.95519388</v>
      </c>
      <c r="J35" s="9">
        <f t="shared" si="3"/>
        <v>4563363.314447071</v>
      </c>
      <c r="K35" s="8">
        <f t="shared" si="4"/>
        <v>198749036.26964095</v>
      </c>
      <c r="L35" s="19">
        <f t="shared" si="7"/>
        <v>1</v>
      </c>
      <c r="M35" s="20">
        <f t="shared" si="8"/>
        <v>0.3469171131675533</v>
      </c>
      <c r="N35" s="21">
        <f t="shared" si="9"/>
        <v>0.613981397513436</v>
      </c>
      <c r="O35" s="22">
        <f t="shared" si="10"/>
        <v>0.2130006539639412</v>
      </c>
      <c r="P35">
        <v>21</v>
      </c>
      <c r="Q35">
        <v>0.000573</v>
      </c>
    </row>
    <row r="36" spans="1:17" ht="12.75">
      <c r="A36">
        <v>22</v>
      </c>
      <c r="B36">
        <v>0.001419</v>
      </c>
      <c r="E36" s="16">
        <f t="shared" si="5"/>
        <v>87</v>
      </c>
      <c r="F36" s="17">
        <f t="shared" si="6"/>
        <v>3081.8728665352764</v>
      </c>
      <c r="G36" s="18">
        <f t="shared" si="1"/>
        <v>1</v>
      </c>
      <c r="H36" s="15">
        <f t="shared" si="0"/>
        <v>36982474.398423314</v>
      </c>
      <c r="I36" s="8">
        <f t="shared" si="2"/>
        <v>161766561.87121764</v>
      </c>
      <c r="J36" s="9">
        <f t="shared" si="3"/>
        <v>3801514.2039736267</v>
      </c>
      <c r="K36" s="8">
        <f t="shared" si="4"/>
        <v>165568076.07519126</v>
      </c>
      <c r="L36" s="19">
        <f t="shared" si="7"/>
        <v>1</v>
      </c>
      <c r="M36" s="20">
        <f t="shared" si="8"/>
        <v>0.3081872866535277</v>
      </c>
      <c r="N36" s="21">
        <f t="shared" si="9"/>
        <v>0.5998841206775143</v>
      </c>
      <c r="O36" s="22">
        <f t="shared" si="10"/>
        <v>0.1848766594581405</v>
      </c>
      <c r="P36">
        <v>22</v>
      </c>
      <c r="Q36">
        <v>0.000599</v>
      </c>
    </row>
    <row r="37" spans="1:17" ht="12.75">
      <c r="A37">
        <v>23</v>
      </c>
      <c r="B37">
        <v>0.001435</v>
      </c>
      <c r="E37" s="16">
        <f t="shared" si="5"/>
        <v>88</v>
      </c>
      <c r="F37" s="17">
        <f t="shared" si="6"/>
        <v>2707.511605691503</v>
      </c>
      <c r="G37" s="18">
        <f t="shared" si="1"/>
        <v>1</v>
      </c>
      <c r="H37" s="15">
        <f t="shared" si="0"/>
        <v>32490139.268298037</v>
      </c>
      <c r="I37" s="8">
        <f t="shared" si="2"/>
        <v>133077936.80689323</v>
      </c>
      <c r="J37" s="9">
        <f t="shared" si="3"/>
        <v>3127331.5149620012</v>
      </c>
      <c r="K37" s="8">
        <f t="shared" si="4"/>
        <v>136205268.32185522</v>
      </c>
      <c r="L37" s="19">
        <f t="shared" si="7"/>
        <v>1</v>
      </c>
      <c r="M37" s="20">
        <f t="shared" si="8"/>
        <v>0.2707511605691504</v>
      </c>
      <c r="N37" s="21">
        <f t="shared" si="9"/>
        <v>0.5861105233781282</v>
      </c>
      <c r="O37" s="22">
        <f t="shared" si="10"/>
        <v>0.15869010442642034</v>
      </c>
      <c r="P37">
        <v>23</v>
      </c>
      <c r="Q37">
        <v>0.000627</v>
      </c>
    </row>
    <row r="38" spans="1:17" ht="12.75">
      <c r="A38">
        <v>24</v>
      </c>
      <c r="B38">
        <v>0.001419</v>
      </c>
      <c r="E38" s="16">
        <f t="shared" si="5"/>
        <v>89</v>
      </c>
      <c r="F38" s="17">
        <f t="shared" si="6"/>
        <v>2350.0578009732935</v>
      </c>
      <c r="G38" s="18">
        <f t="shared" si="1"/>
        <v>1</v>
      </c>
      <c r="H38" s="15">
        <f t="shared" si="0"/>
        <v>28200693.61167952</v>
      </c>
      <c r="I38" s="8">
        <f t="shared" si="2"/>
        <v>108004574.7101757</v>
      </c>
      <c r="J38" s="9">
        <f t="shared" si="3"/>
        <v>2538107.505689137</v>
      </c>
      <c r="K38" s="8">
        <f t="shared" si="4"/>
        <v>110542682.21586484</v>
      </c>
      <c r="L38" s="19">
        <f t="shared" si="7"/>
        <v>1</v>
      </c>
      <c r="M38" s="20">
        <f t="shared" si="8"/>
        <v>0.23500578009732945</v>
      </c>
      <c r="N38" s="21">
        <f t="shared" si="9"/>
        <v>0.5726531737939698</v>
      </c>
      <c r="O38" s="22">
        <f t="shared" si="10"/>
        <v>0.13457680583266346</v>
      </c>
      <c r="P38">
        <v>24</v>
      </c>
      <c r="Q38">
        <v>0.000657</v>
      </c>
    </row>
    <row r="39" spans="1:17" ht="12.75">
      <c r="A39">
        <v>25</v>
      </c>
      <c r="B39">
        <v>0.00139</v>
      </c>
      <c r="E39" s="16">
        <f t="shared" si="5"/>
        <v>90</v>
      </c>
      <c r="F39" s="17">
        <f t="shared" si="6"/>
        <v>2013.2498669956021</v>
      </c>
      <c r="G39" s="18">
        <f t="shared" si="1"/>
        <v>1</v>
      </c>
      <c r="H39" s="15">
        <f t="shared" si="0"/>
        <v>24158998.403947227</v>
      </c>
      <c r="I39" s="8">
        <f t="shared" si="2"/>
        <v>86383683.8119176</v>
      </c>
      <c r="J39" s="9">
        <f t="shared" si="3"/>
        <v>2030016.5695800702</v>
      </c>
      <c r="K39" s="8">
        <f t="shared" si="4"/>
        <v>88413700.38149767</v>
      </c>
      <c r="L39" s="19">
        <f t="shared" si="7"/>
        <v>1</v>
      </c>
      <c r="M39" s="20">
        <f t="shared" si="8"/>
        <v>0.20132498669956028</v>
      </c>
      <c r="N39" s="21">
        <f t="shared" si="9"/>
        <v>0.5595048107415436</v>
      </c>
      <c r="O39" s="22">
        <f t="shared" si="10"/>
        <v>0.11264229858088125</v>
      </c>
      <c r="P39">
        <v>25</v>
      </c>
      <c r="Q39">
        <v>0.000686</v>
      </c>
    </row>
    <row r="40" spans="1:17" ht="12.75">
      <c r="A40">
        <v>26</v>
      </c>
      <c r="B40">
        <v>0.001365</v>
      </c>
      <c r="E40" s="16">
        <f t="shared" si="5"/>
        <v>91</v>
      </c>
      <c r="F40" s="17">
        <f t="shared" si="6"/>
        <v>1700.4250629122243</v>
      </c>
      <c r="G40" s="18">
        <f t="shared" si="1"/>
        <v>1</v>
      </c>
      <c r="H40" s="15">
        <f t="shared" si="0"/>
        <v>20405100.754946694</v>
      </c>
      <c r="I40" s="8">
        <f t="shared" si="2"/>
        <v>68008599.62655097</v>
      </c>
      <c r="J40" s="9">
        <f t="shared" si="3"/>
        <v>1598202.091223953</v>
      </c>
      <c r="K40" s="8">
        <f t="shared" si="4"/>
        <v>69606801.71777493</v>
      </c>
      <c r="L40" s="19">
        <f t="shared" si="7"/>
        <v>1</v>
      </c>
      <c r="M40" s="20">
        <f t="shared" si="8"/>
        <v>0.1700425062912225</v>
      </c>
      <c r="N40" s="21">
        <f t="shared" si="9"/>
        <v>0.5466583397572482</v>
      </c>
      <c r="O40" s="22">
        <f t="shared" si="10"/>
        <v>0.09295515417732113</v>
      </c>
      <c r="P40">
        <v>26</v>
      </c>
      <c r="Q40">
        <v>0.000714</v>
      </c>
    </row>
    <row r="41" spans="1:17" ht="12.75">
      <c r="A41">
        <v>27</v>
      </c>
      <c r="B41">
        <v>0.001344</v>
      </c>
      <c r="E41" s="16">
        <f t="shared" si="5"/>
        <v>92</v>
      </c>
      <c r="F41" s="17">
        <f t="shared" si="6"/>
        <v>1414.359153728375</v>
      </c>
      <c r="G41" s="18">
        <f t="shared" si="1"/>
        <v>1</v>
      </c>
      <c r="H41" s="15">
        <f t="shared" si="0"/>
        <v>16972309.844740503</v>
      </c>
      <c r="I41" s="8">
        <f t="shared" si="2"/>
        <v>52634491.873034425</v>
      </c>
      <c r="J41" s="9">
        <f t="shared" si="3"/>
        <v>1236910.559016313</v>
      </c>
      <c r="K41" s="8">
        <f t="shared" si="4"/>
        <v>53871402.432050735</v>
      </c>
      <c r="L41" s="19">
        <f t="shared" si="7"/>
        <v>1</v>
      </c>
      <c r="M41" s="20">
        <f t="shared" si="8"/>
        <v>0.14143591537283756</v>
      </c>
      <c r="N41" s="21">
        <f t="shared" si="9"/>
        <v>0.5341068292694169</v>
      </c>
      <c r="O41" s="22">
        <f t="shared" si="10"/>
        <v>0.07554188830460384</v>
      </c>
      <c r="P41">
        <v>27</v>
      </c>
      <c r="Q41">
        <v>0.000738</v>
      </c>
    </row>
    <row r="42" spans="1:17" ht="12.75">
      <c r="A42">
        <v>28</v>
      </c>
      <c r="B42">
        <v>0.001336</v>
      </c>
      <c r="E42" s="16">
        <f t="shared" si="5"/>
        <v>93</v>
      </c>
      <c r="F42" s="17">
        <f t="shared" si="6"/>
        <v>1157.115510848258</v>
      </c>
      <c r="G42" s="18">
        <f t="shared" si="1"/>
        <v>1</v>
      </c>
      <c r="H42" s="15">
        <f t="shared" si="0"/>
        <v>13885386.130179096</v>
      </c>
      <c r="I42" s="8">
        <f t="shared" si="2"/>
        <v>39986016.30187164</v>
      </c>
      <c r="J42" s="9">
        <f t="shared" si="3"/>
        <v>939671.3830939867</v>
      </c>
      <c r="K42" s="8">
        <f t="shared" si="4"/>
        <v>40925687.684965625</v>
      </c>
      <c r="L42" s="19">
        <f t="shared" si="7"/>
        <v>1</v>
      </c>
      <c r="M42" s="20">
        <f t="shared" si="8"/>
        <v>0.11571155108482586</v>
      </c>
      <c r="N42" s="21">
        <f t="shared" si="9"/>
        <v>0.521843506858248</v>
      </c>
      <c r="O42" s="22">
        <f t="shared" si="10"/>
        <v>0.060383321602112836</v>
      </c>
      <c r="P42">
        <v>28</v>
      </c>
      <c r="Q42">
        <v>0.000758</v>
      </c>
    </row>
    <row r="43" spans="1:17" ht="12.75">
      <c r="A43">
        <v>29</v>
      </c>
      <c r="B43">
        <v>0.001341</v>
      </c>
      <c r="E43" s="16">
        <f t="shared" si="5"/>
        <v>94</v>
      </c>
      <c r="F43" s="17">
        <f t="shared" si="6"/>
        <v>929.9343941413762</v>
      </c>
      <c r="G43" s="18">
        <f t="shared" si="1"/>
        <v>1</v>
      </c>
      <c r="H43" s="15">
        <f t="shared" si="0"/>
        <v>11159212.729696514</v>
      </c>
      <c r="I43" s="8">
        <f t="shared" si="2"/>
        <v>29766474.955269113</v>
      </c>
      <c r="J43" s="9">
        <f t="shared" si="3"/>
        <v>699512.1614488264</v>
      </c>
      <c r="K43" s="8">
        <f t="shared" si="4"/>
        <v>30465987.11671794</v>
      </c>
      <c r="L43" s="19">
        <f t="shared" si="7"/>
        <v>1</v>
      </c>
      <c r="M43" s="20">
        <f t="shared" si="8"/>
        <v>0.09299343941413767</v>
      </c>
      <c r="N43" s="21">
        <f t="shared" si="9"/>
        <v>0.5098617556016101</v>
      </c>
      <c r="O43" s="22">
        <f t="shared" si="10"/>
        <v>0.04741379827912419</v>
      </c>
      <c r="P43">
        <v>29</v>
      </c>
      <c r="Q43">
        <v>0.000774</v>
      </c>
    </row>
    <row r="44" spans="1:17" ht="12.75">
      <c r="A44">
        <v>30</v>
      </c>
      <c r="B44">
        <v>0.001352</v>
      </c>
      <c r="E44" s="16">
        <f t="shared" si="5"/>
        <v>95</v>
      </c>
      <c r="F44" s="17">
        <f t="shared" si="6"/>
        <v>733.1677158162141</v>
      </c>
      <c r="G44" s="18">
        <f t="shared" si="1"/>
        <v>1</v>
      </c>
      <c r="H44" s="15">
        <f t="shared" si="0"/>
        <v>8798012.589794569</v>
      </c>
      <c r="I44" s="8">
        <f t="shared" si="2"/>
        <v>21667974.52692337</v>
      </c>
      <c r="J44" s="9">
        <f t="shared" si="3"/>
        <v>509197.40138270083</v>
      </c>
      <c r="K44" s="8">
        <f t="shared" si="4"/>
        <v>22177171.92830607</v>
      </c>
      <c r="L44" s="19">
        <f t="shared" si="7"/>
        <v>1</v>
      </c>
      <c r="M44" s="20">
        <f t="shared" si="8"/>
        <v>0.07331677158162145</v>
      </c>
      <c r="N44" s="21">
        <f t="shared" si="9"/>
        <v>0.4981551105047484</v>
      </c>
      <c r="O44" s="22">
        <f t="shared" si="10"/>
        <v>0.03652312444909403</v>
      </c>
      <c r="P44">
        <v>30</v>
      </c>
      <c r="Q44">
        <v>0.000784</v>
      </c>
    </row>
    <row r="45" spans="1:17" ht="12.75">
      <c r="A45">
        <v>31</v>
      </c>
      <c r="B45">
        <v>0.001371</v>
      </c>
      <c r="E45" s="16">
        <f t="shared" si="5"/>
        <v>96</v>
      </c>
      <c r="F45" s="17">
        <f t="shared" si="6"/>
        <v>566.2657511492321</v>
      </c>
      <c r="G45" s="18">
        <f t="shared" si="1"/>
        <v>1</v>
      </c>
      <c r="H45" s="15">
        <f t="shared" si="0"/>
        <v>6795189.013790785</v>
      </c>
      <c r="I45" s="8">
        <f t="shared" si="2"/>
        <v>15381982.914515283</v>
      </c>
      <c r="J45" s="9">
        <f t="shared" si="3"/>
        <v>361476.5984911103</v>
      </c>
      <c r="K45" s="8">
        <f t="shared" si="4"/>
        <v>15743459.513006393</v>
      </c>
      <c r="L45" s="19">
        <f t="shared" si="7"/>
        <v>1</v>
      </c>
      <c r="M45" s="20">
        <f t="shared" si="8"/>
        <v>0.056626575114923236</v>
      </c>
      <c r="N45" s="21">
        <f t="shared" si="9"/>
        <v>0.48671725501196716</v>
      </c>
      <c r="O45" s="22">
        <f t="shared" si="10"/>
        <v>0.027561131200664408</v>
      </c>
      <c r="P45">
        <v>31</v>
      </c>
      <c r="Q45">
        <v>0.000789</v>
      </c>
    </row>
    <row r="46" spans="1:17" ht="12.75">
      <c r="A46">
        <v>32</v>
      </c>
      <c r="B46">
        <v>0.001408</v>
      </c>
      <c r="E46" s="16">
        <f t="shared" si="5"/>
        <v>97</v>
      </c>
      <c r="F46" s="17">
        <f t="shared" si="6"/>
        <v>427.8273653712724</v>
      </c>
      <c r="G46" s="18">
        <f t="shared" si="1"/>
        <v>1</v>
      </c>
      <c r="H46" s="15">
        <f t="shared" si="0"/>
        <v>5133928.384455268</v>
      </c>
      <c r="I46" s="8">
        <f t="shared" si="2"/>
        <v>10609531.128551126</v>
      </c>
      <c r="J46" s="9">
        <f t="shared" si="3"/>
        <v>249323.98152095225</v>
      </c>
      <c r="K46" s="8">
        <f t="shared" si="4"/>
        <v>10858855.110072078</v>
      </c>
      <c r="L46" s="19">
        <f t="shared" si="7"/>
        <v>1</v>
      </c>
      <c r="M46" s="20">
        <f t="shared" si="8"/>
        <v>0.04278273653712726</v>
      </c>
      <c r="N46" s="21">
        <f t="shared" si="9"/>
        <v>0.47554201759840464</v>
      </c>
      <c r="O46" s="22">
        <f t="shared" si="10"/>
        <v>0.02034498885124648</v>
      </c>
      <c r="P46">
        <v>32</v>
      </c>
      <c r="Q46">
        <v>0.000789</v>
      </c>
    </row>
    <row r="47" spans="1:17" ht="12.75">
      <c r="A47">
        <v>33</v>
      </c>
      <c r="B47">
        <v>0.001469</v>
      </c>
      <c r="E47" s="16">
        <f t="shared" si="5"/>
        <v>98</v>
      </c>
      <c r="F47" s="17">
        <f t="shared" si="6"/>
        <v>315.71220948417283</v>
      </c>
      <c r="G47" s="18">
        <f t="shared" si="1"/>
        <v>1</v>
      </c>
      <c r="H47" s="15">
        <f t="shared" si="0"/>
        <v>3788546.513810074</v>
      </c>
      <c r="I47" s="8">
        <f t="shared" si="2"/>
        <v>7070308.596262004</v>
      </c>
      <c r="J47" s="9">
        <f t="shared" si="3"/>
        <v>166152.25201215764</v>
      </c>
      <c r="K47" s="8">
        <f t="shared" si="4"/>
        <v>7236460.848274162</v>
      </c>
      <c r="L47" s="19">
        <f t="shared" si="7"/>
        <v>1</v>
      </c>
      <c r="M47" s="20">
        <f t="shared" si="8"/>
        <v>0.0315712209484173</v>
      </c>
      <c r="N47" s="21">
        <f t="shared" si="9"/>
        <v>0.46462336844006313</v>
      </c>
      <c r="O47" s="22">
        <f t="shared" si="10"/>
        <v>0.014668727022819131</v>
      </c>
      <c r="P47">
        <v>33</v>
      </c>
      <c r="Q47">
        <v>0.00079</v>
      </c>
    </row>
    <row r="48" spans="1:17" ht="12.75">
      <c r="A48">
        <v>34</v>
      </c>
      <c r="B48">
        <v>0.001553</v>
      </c>
      <c r="E48" s="16">
        <f t="shared" si="5"/>
        <v>99</v>
      </c>
      <c r="F48" s="17">
        <f t="shared" si="6"/>
        <v>227.2019758430755</v>
      </c>
      <c r="G48" s="18">
        <f t="shared" si="1"/>
        <v>1</v>
      </c>
      <c r="H48" s="15">
        <f t="shared" si="0"/>
        <v>2726423.710116906</v>
      </c>
      <c r="I48" s="8">
        <f t="shared" si="2"/>
        <v>4510037.138157256</v>
      </c>
      <c r="J48" s="9">
        <f t="shared" si="3"/>
        <v>105985.87274669587</v>
      </c>
      <c r="K48" s="8">
        <f t="shared" si="4"/>
        <v>4616023.010903952</v>
      </c>
      <c r="L48" s="19">
        <f t="shared" si="7"/>
        <v>1</v>
      </c>
      <c r="M48" s="20">
        <f t="shared" si="8"/>
        <v>0.02272019758430756</v>
      </c>
      <c r="N48" s="21">
        <f t="shared" si="9"/>
        <v>0.45395541616029617</v>
      </c>
      <c r="O48" s="22">
        <f t="shared" si="10"/>
        <v>0.010313956749628496</v>
      </c>
      <c r="P48">
        <v>34</v>
      </c>
      <c r="Q48">
        <v>0.000791</v>
      </c>
    </row>
    <row r="49" spans="1:17" ht="12.75">
      <c r="A49">
        <v>35</v>
      </c>
      <c r="B49">
        <v>0.001653</v>
      </c>
      <c r="E49" s="16">
        <f t="shared" si="5"/>
        <v>100</v>
      </c>
      <c r="F49" s="17">
        <f t="shared" si="6"/>
        <v>159.19769804953287</v>
      </c>
      <c r="G49" s="18">
        <f t="shared" si="1"/>
        <v>1</v>
      </c>
      <c r="H49" s="15">
        <f t="shared" si="0"/>
        <v>1910372.3765943944</v>
      </c>
      <c r="I49" s="8">
        <f t="shared" si="2"/>
        <v>2705650.6343095573</v>
      </c>
      <c r="J49" s="9">
        <f t="shared" si="3"/>
        <v>63582.789906274804</v>
      </c>
      <c r="K49" s="8">
        <f t="shared" si="4"/>
        <v>2769233.4242158323</v>
      </c>
      <c r="L49" s="19">
        <f t="shared" si="7"/>
        <v>1</v>
      </c>
      <c r="M49" s="20">
        <f t="shared" si="8"/>
        <v>0.015919769804953295</v>
      </c>
      <c r="N49" s="21">
        <f t="shared" si="9"/>
        <v>0.4435324046509977</v>
      </c>
      <c r="O49" s="22">
        <f t="shared" si="10"/>
        <v>0.00706093378308128</v>
      </c>
      <c r="P49">
        <v>35</v>
      </c>
      <c r="Q49">
        <v>0.000792</v>
      </c>
    </row>
    <row r="50" spans="1:17" ht="12.75">
      <c r="A50">
        <v>36</v>
      </c>
      <c r="B50">
        <v>0.00177</v>
      </c>
      <c r="E50" s="16">
        <f t="shared" si="5"/>
        <v>101</v>
      </c>
      <c r="F50" s="17">
        <f t="shared" si="6"/>
        <v>95.51861882971973</v>
      </c>
      <c r="G50" s="18">
        <f t="shared" si="1"/>
        <v>1</v>
      </c>
      <c r="H50" s="15">
        <f t="shared" si="0"/>
        <v>1146223.4259566367</v>
      </c>
      <c r="I50" s="8">
        <f t="shared" si="2"/>
        <v>1623009.9982591956</v>
      </c>
      <c r="J50" s="9">
        <f t="shared" si="3"/>
        <v>38140.73495909122</v>
      </c>
      <c r="K50" s="8">
        <f t="shared" si="4"/>
        <v>1661150.733218287</v>
      </c>
      <c r="L50" s="19">
        <f t="shared" si="7"/>
        <v>1</v>
      </c>
      <c r="M50" s="20">
        <f t="shared" si="8"/>
        <v>0.009551861882971977</v>
      </c>
      <c r="N50" s="21">
        <f t="shared" si="9"/>
        <v>0.4333487099667784</v>
      </c>
      <c r="O50" s="22">
        <f t="shared" si="10"/>
        <v>0.004139287024766749</v>
      </c>
      <c r="P50">
        <v>36</v>
      </c>
      <c r="Q50">
        <v>0.000794</v>
      </c>
    </row>
    <row r="51" spans="1:17" ht="12.75">
      <c r="A51">
        <v>37</v>
      </c>
      <c r="B51">
        <v>0.001911</v>
      </c>
      <c r="E51" s="16">
        <f t="shared" si="5"/>
        <v>102</v>
      </c>
      <c r="F51" s="17">
        <f t="shared" si="6"/>
        <v>57.311171297831834</v>
      </c>
      <c r="G51" s="18">
        <f t="shared" si="1"/>
        <v>1</v>
      </c>
      <c r="H51" s="15">
        <f t="shared" si="0"/>
        <v>687734.055573982</v>
      </c>
      <c r="I51" s="8">
        <f t="shared" si="2"/>
        <v>973416.6776443049</v>
      </c>
      <c r="J51" s="9">
        <f t="shared" si="3"/>
        <v>22875.29192464124</v>
      </c>
      <c r="K51" s="8">
        <f t="shared" si="4"/>
        <v>996291.9695689462</v>
      </c>
      <c r="L51" s="19">
        <f t="shared" si="7"/>
        <v>1</v>
      </c>
      <c r="M51" s="20">
        <f t="shared" si="8"/>
        <v>0.005731117129783186</v>
      </c>
      <c r="N51" s="21">
        <f t="shared" si="9"/>
        <v>0.4233988372904527</v>
      </c>
      <c r="O51" s="22">
        <f t="shared" si="10"/>
        <v>0.002426548329125597</v>
      </c>
      <c r="P51">
        <v>37</v>
      </c>
      <c r="Q51">
        <v>0.000823</v>
      </c>
    </row>
    <row r="52" spans="1:17" ht="12.75">
      <c r="A52">
        <v>38</v>
      </c>
      <c r="B52">
        <v>0.002075</v>
      </c>
      <c r="E52" s="16">
        <f t="shared" si="5"/>
        <v>103</v>
      </c>
      <c r="F52" s="17">
        <f t="shared" si="6"/>
        <v>34.386702778699096</v>
      </c>
      <c r="G52" s="18">
        <f t="shared" si="1"/>
        <v>1</v>
      </c>
      <c r="H52" s="15">
        <f t="shared" si="0"/>
        <v>412640.43334438914</v>
      </c>
      <c r="I52" s="8">
        <f t="shared" si="2"/>
        <v>583651.5362245571</v>
      </c>
      <c r="J52" s="9">
        <f t="shared" si="3"/>
        <v>13715.811101277137</v>
      </c>
      <c r="K52" s="8">
        <f t="shared" si="4"/>
        <v>597367.3473258342</v>
      </c>
      <c r="L52" s="19">
        <f t="shared" si="7"/>
        <v>1</v>
      </c>
      <c r="M52" s="20">
        <f t="shared" si="8"/>
        <v>0.0034386702778699115</v>
      </c>
      <c r="N52" s="21">
        <f t="shared" si="9"/>
        <v>0.41367741796819996</v>
      </c>
      <c r="O52" s="22">
        <f t="shared" si="10"/>
        <v>0.0014225002417932178</v>
      </c>
      <c r="P52">
        <v>38</v>
      </c>
      <c r="Q52">
        <v>0.000872</v>
      </c>
    </row>
    <row r="53" spans="1:17" ht="12.75">
      <c r="A53">
        <v>39</v>
      </c>
      <c r="B53">
        <v>0.002254</v>
      </c>
      <c r="E53" s="16">
        <f t="shared" si="5"/>
        <v>104</v>
      </c>
      <c r="F53" s="17">
        <f t="shared" si="6"/>
        <v>20.63202166721946</v>
      </c>
      <c r="G53" s="18">
        <f t="shared" si="1"/>
        <v>1</v>
      </c>
      <c r="H53" s="15">
        <f t="shared" si="0"/>
        <v>247584.2600066335</v>
      </c>
      <c r="I53" s="8">
        <f t="shared" si="2"/>
        <v>349783.08731920074</v>
      </c>
      <c r="J53" s="9">
        <f t="shared" si="3"/>
        <v>8219.902552001244</v>
      </c>
      <c r="K53" s="8">
        <f t="shared" si="4"/>
        <v>358002.989871202</v>
      </c>
      <c r="L53" s="19">
        <f t="shared" si="7"/>
        <v>1</v>
      </c>
      <c r="M53" s="20">
        <f t="shared" si="8"/>
        <v>0.0020632021667219467</v>
      </c>
      <c r="N53" s="21">
        <f t="shared" si="9"/>
        <v>0.40417920661279916</v>
      </c>
      <c r="O53" s="22">
        <f t="shared" si="10"/>
        <v>0.0008339034148274845</v>
      </c>
      <c r="P53">
        <v>39</v>
      </c>
      <c r="Q53">
        <v>0.000945</v>
      </c>
    </row>
    <row r="54" spans="1:17" ht="12.75">
      <c r="A54">
        <v>40</v>
      </c>
      <c r="B54">
        <v>0.002438</v>
      </c>
      <c r="E54" s="16">
        <f t="shared" si="5"/>
        <v>105</v>
      </c>
      <c r="F54" s="17">
        <f t="shared" si="6"/>
        <v>12.379213000331674</v>
      </c>
      <c r="G54" s="18">
        <f t="shared" si="1"/>
        <v>1</v>
      </c>
      <c r="H54" s="15">
        <f t="shared" si="0"/>
        <v>148550.5560039801</v>
      </c>
      <c r="I54" s="8">
        <f t="shared" si="2"/>
        <v>209452.43386722187</v>
      </c>
      <c r="J54" s="9">
        <f t="shared" si="3"/>
        <v>4922.13219587973</v>
      </c>
      <c r="K54" s="8">
        <f t="shared" si="4"/>
        <v>214374.5660631016</v>
      </c>
      <c r="L54" s="19">
        <f t="shared" si="7"/>
        <v>1</v>
      </c>
      <c r="M54" s="20">
        <f t="shared" si="8"/>
        <v>0.001237921300033168</v>
      </c>
      <c r="N54" s="21">
        <f t="shared" si="9"/>
        <v>0.39489907827337484</v>
      </c>
      <c r="O54" s="22">
        <f t="shared" si="10"/>
        <v>0.0004888539803580759</v>
      </c>
      <c r="P54">
        <v>40</v>
      </c>
      <c r="Q54">
        <v>0.001043</v>
      </c>
    </row>
    <row r="55" spans="1:17" ht="12.75">
      <c r="A55">
        <v>41</v>
      </c>
      <c r="B55">
        <v>0.002632</v>
      </c>
      <c r="E55" s="16">
        <f t="shared" si="5"/>
        <v>106</v>
      </c>
      <c r="F55" s="17">
        <f t="shared" si="6"/>
        <v>7.427527800199004</v>
      </c>
      <c r="G55" s="18">
        <f t="shared" si="1"/>
        <v>1</v>
      </c>
      <c r="H55" s="15">
        <f t="shared" si="0"/>
        <v>89130.33360238805</v>
      </c>
      <c r="I55" s="8">
        <f t="shared" si="2"/>
        <v>125244.23246071355</v>
      </c>
      <c r="J55" s="9">
        <f t="shared" si="3"/>
        <v>2943.239462826778</v>
      </c>
      <c r="K55" s="8">
        <f t="shared" si="4"/>
        <v>128187.47192354033</v>
      </c>
      <c r="L55" s="19">
        <f t="shared" si="7"/>
        <v>1</v>
      </c>
      <c r="M55" s="20">
        <f t="shared" si="8"/>
        <v>0.0007427527800199007</v>
      </c>
      <c r="N55" s="21">
        <f t="shared" si="9"/>
        <v>0.3858320256701268</v>
      </c>
      <c r="O55" s="22">
        <f t="shared" si="10"/>
        <v>0.0002865778096871964</v>
      </c>
      <c r="P55">
        <v>41</v>
      </c>
      <c r="Q55">
        <v>0.001168</v>
      </c>
    </row>
    <row r="56" spans="1:17" ht="12.75">
      <c r="A56">
        <v>42</v>
      </c>
      <c r="B56">
        <v>0.002853</v>
      </c>
      <c r="E56" s="16">
        <f t="shared" si="5"/>
        <v>107</v>
      </c>
      <c r="F56" s="17">
        <f t="shared" si="6"/>
        <v>4.456516680119402</v>
      </c>
      <c r="G56" s="18">
        <f t="shared" si="1"/>
        <v>1</v>
      </c>
      <c r="H56" s="15">
        <f t="shared" si="0"/>
        <v>53478.200161432826</v>
      </c>
      <c r="I56" s="8">
        <f t="shared" si="2"/>
        <v>74709.2717621075</v>
      </c>
      <c r="J56" s="9">
        <f t="shared" si="3"/>
        <v>1755.667886409532</v>
      </c>
      <c r="K56" s="8">
        <f t="shared" si="4"/>
        <v>76464.93964851703</v>
      </c>
      <c r="L56" s="19">
        <f t="shared" si="7"/>
        <v>1</v>
      </c>
      <c r="M56" s="20">
        <f t="shared" si="8"/>
        <v>0.0004456516680119404</v>
      </c>
      <c r="N56" s="21">
        <f t="shared" si="9"/>
        <v>0.3769731564925518</v>
      </c>
      <c r="O56" s="22">
        <f t="shared" si="10"/>
        <v>0.00016799871598663195</v>
      </c>
      <c r="P56">
        <v>42</v>
      </c>
      <c r="Q56">
        <v>0.001322</v>
      </c>
    </row>
    <row r="57" spans="1:17" ht="12.75">
      <c r="A57">
        <v>43</v>
      </c>
      <c r="B57">
        <v>0.003113</v>
      </c>
      <c r="E57" s="16">
        <f t="shared" si="5"/>
        <v>108</v>
      </c>
      <c r="F57" s="17">
        <f t="shared" si="6"/>
        <v>2.6739100080716414</v>
      </c>
      <c r="G57" s="18">
        <f t="shared" si="1"/>
        <v>1</v>
      </c>
      <c r="H57" s="15">
        <f t="shared" si="0"/>
        <v>32086.920096859696</v>
      </c>
      <c r="I57" s="8">
        <f t="shared" si="2"/>
        <v>44378.01955165733</v>
      </c>
      <c r="J57" s="9">
        <f t="shared" si="3"/>
        <v>1042.8834594639507</v>
      </c>
      <c r="K57" s="8">
        <f t="shared" si="4"/>
        <v>45420.90301112128</v>
      </c>
      <c r="L57" s="19">
        <f t="shared" si="7"/>
        <v>1</v>
      </c>
      <c r="M57" s="20">
        <f t="shared" si="8"/>
        <v>0.00026739100080716425</v>
      </c>
      <c r="N57" s="21">
        <f t="shared" si="9"/>
        <v>0.36831769075969883</v>
      </c>
      <c r="O57" s="22">
        <f t="shared" si="10"/>
        <v>9.84848359472195E-05</v>
      </c>
      <c r="P57">
        <v>43</v>
      </c>
      <c r="Q57">
        <v>0.001505</v>
      </c>
    </row>
    <row r="58" spans="1:17" ht="12.75">
      <c r="A58">
        <v>44</v>
      </c>
      <c r="B58">
        <v>0.003412</v>
      </c>
      <c r="E58" s="16">
        <f t="shared" si="5"/>
        <v>109</v>
      </c>
      <c r="F58" s="17">
        <f t="shared" si="6"/>
        <v>1.6043460048429847</v>
      </c>
      <c r="G58" s="18">
        <f t="shared" si="1"/>
        <v>1</v>
      </c>
      <c r="H58" s="15">
        <f t="shared" si="0"/>
        <v>19252.15205811582</v>
      </c>
      <c r="I58" s="8">
        <f t="shared" si="2"/>
        <v>26168.75095300546</v>
      </c>
      <c r="J58" s="9">
        <f t="shared" si="3"/>
        <v>614.9656473956303</v>
      </c>
      <c r="K58" s="8">
        <f t="shared" si="4"/>
        <v>26783.71660040109</v>
      </c>
      <c r="L58" s="19">
        <f t="shared" si="7"/>
        <v>1</v>
      </c>
      <c r="M58" s="20">
        <f t="shared" si="8"/>
        <v>0.00016043460048429853</v>
      </c>
      <c r="N58" s="21">
        <f t="shared" si="9"/>
        <v>0.3598609582410345</v>
      </c>
      <c r="O58" s="22">
        <f t="shared" si="10"/>
        <v>5.77341490652972E-05</v>
      </c>
      <c r="P58">
        <v>44</v>
      </c>
      <c r="Q58">
        <v>0.001715</v>
      </c>
    </row>
    <row r="59" spans="1:17" ht="12.75">
      <c r="A59">
        <v>45</v>
      </c>
      <c r="B59">
        <v>0.003735</v>
      </c>
      <c r="E59" s="16">
        <f t="shared" si="5"/>
        <v>110</v>
      </c>
      <c r="F59" s="17">
        <f t="shared" si="6"/>
        <v>0.9626076029057908</v>
      </c>
      <c r="G59" s="18">
        <f t="shared" si="1"/>
        <v>1</v>
      </c>
      <c r="H59" s="15">
        <f t="shared" si="0"/>
        <v>11551.29123486949</v>
      </c>
      <c r="I59" s="8">
        <f t="shared" si="2"/>
        <v>15232.4253655316</v>
      </c>
      <c r="J59" s="9">
        <f t="shared" si="3"/>
        <v>357.96199608999376</v>
      </c>
      <c r="K59" s="8">
        <f t="shared" si="4"/>
        <v>15590.387361621595</v>
      </c>
      <c r="L59" s="19">
        <f t="shared" si="7"/>
        <v>1</v>
      </c>
      <c r="M59" s="20">
        <f t="shared" si="8"/>
        <v>9.626076029057911E-05</v>
      </c>
      <c r="N59" s="21">
        <f t="shared" si="9"/>
        <v>0.3515983959365261</v>
      </c>
      <c r="O59" s="22">
        <f t="shared" si="10"/>
        <v>3.3845128909798064E-05</v>
      </c>
      <c r="P59">
        <v>45</v>
      </c>
      <c r="Q59">
        <v>0.001948</v>
      </c>
    </row>
    <row r="60" spans="1:17" ht="12.75">
      <c r="A60">
        <v>46</v>
      </c>
      <c r="B60">
        <v>0.004071</v>
      </c>
      <c r="E60" s="16">
        <f t="shared" si="5"/>
        <v>111</v>
      </c>
      <c r="F60" s="17">
        <f t="shared" si="6"/>
        <v>0.5775645617434745</v>
      </c>
      <c r="G60" s="18">
        <f t="shared" si="1"/>
        <v>1</v>
      </c>
      <c r="H60" s="15">
        <f t="shared" si="0"/>
        <v>6930.774740921694</v>
      </c>
      <c r="I60" s="8">
        <f t="shared" si="2"/>
        <v>8659.612620699902</v>
      </c>
      <c r="J60" s="9">
        <f t="shared" si="3"/>
        <v>203.50089658644833</v>
      </c>
      <c r="K60" s="8">
        <f t="shared" si="4"/>
        <v>8863.11351728635</v>
      </c>
      <c r="L60" s="19">
        <f t="shared" si="7"/>
        <v>1</v>
      </c>
      <c r="M60" s="20">
        <f t="shared" si="8"/>
        <v>5.775645617434746E-05</v>
      </c>
      <c r="N60" s="21">
        <f t="shared" si="9"/>
        <v>0.34352554561458337</v>
      </c>
      <c r="O60" s="22">
        <f t="shared" si="10"/>
        <v>1.9840818120057485E-05</v>
      </c>
      <c r="P60">
        <v>46</v>
      </c>
      <c r="Q60">
        <v>0.002198</v>
      </c>
    </row>
    <row r="61" spans="1:17" ht="12.75">
      <c r="A61">
        <v>47</v>
      </c>
      <c r="B61">
        <v>0.004428</v>
      </c>
      <c r="E61" s="16">
        <f t="shared" si="5"/>
        <v>112</v>
      </c>
      <c r="F61" s="17">
        <f t="shared" si="6"/>
        <v>0.3465387370460847</v>
      </c>
      <c r="G61" s="18">
        <f t="shared" si="1"/>
        <v>1</v>
      </c>
      <c r="H61" s="15">
        <f t="shared" si="0"/>
        <v>4158.4648445530165</v>
      </c>
      <c r="I61" s="8">
        <f t="shared" si="2"/>
        <v>4704.648672733334</v>
      </c>
      <c r="J61" s="9">
        <f t="shared" si="3"/>
        <v>110.5592438092337</v>
      </c>
      <c r="K61" s="8">
        <f t="shared" si="4"/>
        <v>4815.207916542568</v>
      </c>
      <c r="L61" s="19">
        <f t="shared" si="7"/>
        <v>1</v>
      </c>
      <c r="M61" s="20">
        <f t="shared" si="8"/>
        <v>3.4653873704608474E-05</v>
      </c>
      <c r="N61" s="21">
        <f t="shared" si="9"/>
        <v>0.3356380514065299</v>
      </c>
      <c r="O61" s="22">
        <f t="shared" si="10"/>
        <v>1.1631158643902774E-05</v>
      </c>
      <c r="P61">
        <v>47</v>
      </c>
      <c r="Q61">
        <v>0.002463</v>
      </c>
    </row>
    <row r="62" spans="1:17" ht="12.75">
      <c r="A62">
        <v>48</v>
      </c>
      <c r="B62">
        <v>0.004806</v>
      </c>
      <c r="E62" s="16">
        <f t="shared" si="5"/>
        <v>113</v>
      </c>
      <c r="F62" s="17">
        <f t="shared" si="6"/>
        <v>0.2079232422276508</v>
      </c>
      <c r="G62" s="18">
        <f t="shared" si="1"/>
        <v>1</v>
      </c>
      <c r="H62" s="15">
        <f t="shared" si="0"/>
        <v>2495.0789067318096</v>
      </c>
      <c r="I62" s="8">
        <f t="shared" si="2"/>
        <v>2320.129009810758</v>
      </c>
      <c r="J62" s="9">
        <f t="shared" si="3"/>
        <v>54.52303173055299</v>
      </c>
      <c r="K62" s="8">
        <f t="shared" si="4"/>
        <v>2374.652041541311</v>
      </c>
      <c r="L62" s="19">
        <f t="shared" si="7"/>
        <v>1</v>
      </c>
      <c r="M62" s="20">
        <f t="shared" si="8"/>
        <v>2.0792324222765084E-05</v>
      </c>
      <c r="N62" s="21">
        <f t="shared" si="9"/>
        <v>0.3279316574563067</v>
      </c>
      <c r="O62" s="22">
        <f t="shared" si="10"/>
        <v>6.818461344740268E-06</v>
      </c>
      <c r="P62">
        <v>48</v>
      </c>
      <c r="Q62">
        <v>0.00274</v>
      </c>
    </row>
    <row r="63" spans="1:17" ht="12.75">
      <c r="A63">
        <v>49</v>
      </c>
      <c r="B63">
        <v>0.005206</v>
      </c>
      <c r="E63" s="16">
        <f t="shared" si="5"/>
        <v>114</v>
      </c>
      <c r="F63" s="17">
        <f t="shared" si="6"/>
        <v>0.12475394533659047</v>
      </c>
      <c r="G63" s="18">
        <f t="shared" si="1"/>
        <v>1</v>
      </c>
      <c r="H63" s="15">
        <f t="shared" si="0"/>
        <v>1497.0473440390856</v>
      </c>
      <c r="I63" s="8">
        <f t="shared" si="2"/>
        <v>877.6046975022255</v>
      </c>
      <c r="J63" s="9">
        <f t="shared" si="3"/>
        <v>20.623710391302364</v>
      </c>
      <c r="K63" s="8">
        <f t="shared" si="4"/>
        <v>898.2284078935278</v>
      </c>
      <c r="L63" s="19">
        <f t="shared" si="7"/>
        <v>1</v>
      </c>
      <c r="M63" s="20">
        <f t="shared" si="8"/>
        <v>1.247539453365905E-05</v>
      </c>
      <c r="N63" s="21">
        <f t="shared" si="9"/>
        <v>0.3204022056241394</v>
      </c>
      <c r="O63" s="22">
        <f t="shared" si="10"/>
        <v>3.997143924615692E-06</v>
      </c>
      <c r="P63">
        <v>49</v>
      </c>
      <c r="Q63">
        <v>0.003028</v>
      </c>
    </row>
    <row r="64" spans="1:17" ht="12.75">
      <c r="A64">
        <v>50</v>
      </c>
      <c r="B64">
        <v>0.005648</v>
      </c>
      <c r="E64" s="16">
        <f t="shared" si="5"/>
        <v>115</v>
      </c>
      <c r="F64" s="17">
        <f t="shared" si="6"/>
        <v>0.07485236720195428</v>
      </c>
      <c r="G64" s="18">
        <f t="shared" si="1"/>
        <v>1</v>
      </c>
      <c r="H64" s="15">
        <f t="shared" si="0"/>
        <v>898.2284064234514</v>
      </c>
      <c r="I64" s="8">
        <f t="shared" si="2"/>
        <v>1.4700764268127386E-06</v>
      </c>
      <c r="J64" s="9">
        <f t="shared" si="3"/>
        <v>3.454679603009947E-08</v>
      </c>
      <c r="K64" s="8">
        <f t="shared" si="4"/>
        <v>1.5046232228428381E-06</v>
      </c>
      <c r="L64" s="19">
        <f t="shared" si="7"/>
        <v>1</v>
      </c>
      <c r="M64" s="20">
        <f t="shared" si="8"/>
        <v>7.48523672019543E-06</v>
      </c>
      <c r="N64" s="21">
        <f t="shared" si="9"/>
        <v>0.3130456332429305</v>
      </c>
      <c r="O64" s="22">
        <f t="shared" si="10"/>
        <v>2.3432206690468144E-06</v>
      </c>
      <c r="P64">
        <v>50</v>
      </c>
      <c r="Q64">
        <v>0.00333</v>
      </c>
    </row>
    <row r="65" spans="1:17" ht="12.75">
      <c r="A65">
        <v>51</v>
      </c>
      <c r="B65">
        <v>0.006121</v>
      </c>
      <c r="E65" s="16">
        <f t="shared" si="5"/>
      </c>
      <c r="F65" s="17">
        <f aca="true" t="shared" si="11" ref="F65:F128">IF(E65="","",(1-VLOOKUP(E65,$A$14:$B$129,2,FALSE))*F64)</f>
      </c>
      <c r="G65" s="18">
        <f t="shared" si="1"/>
      </c>
      <c r="I65" s="8">
        <f t="shared" si="2"/>
      </c>
      <c r="J65" s="9">
        <f t="shared" si="3"/>
      </c>
      <c r="K65" s="8">
        <f t="shared" si="4"/>
      </c>
      <c r="L65" s="19">
        <f t="shared" si="7"/>
      </c>
      <c r="M65" s="20">
        <f t="shared" si="8"/>
      </c>
      <c r="N65" s="21">
        <f t="shared" si="9"/>
      </c>
      <c r="O65" s="22">
        <f t="shared" si="10"/>
      </c>
      <c r="P65">
        <v>51</v>
      </c>
      <c r="Q65">
        <v>0.003647</v>
      </c>
    </row>
    <row r="66" spans="1:17" ht="12.75">
      <c r="A66">
        <v>52</v>
      </c>
      <c r="B66">
        <v>0.006594</v>
      </c>
      <c r="E66" s="16">
        <f t="shared" si="5"/>
      </c>
      <c r="F66" s="17">
        <f t="shared" si="11"/>
      </c>
      <c r="G66" s="18">
        <f t="shared" si="1"/>
      </c>
      <c r="I66" s="8">
        <f t="shared" si="2"/>
      </c>
      <c r="J66" s="9">
        <f t="shared" si="3"/>
      </c>
      <c r="K66" s="8">
        <f t="shared" si="4"/>
      </c>
      <c r="L66" s="19">
        <f t="shared" si="7"/>
      </c>
      <c r="M66" s="20">
        <f t="shared" si="8"/>
      </c>
      <c r="N66" s="21">
        <f t="shared" si="9"/>
      </c>
      <c r="O66" s="22">
        <f t="shared" si="10"/>
      </c>
      <c r="P66">
        <v>52</v>
      </c>
      <c r="Q66">
        <v>0.00398</v>
      </c>
    </row>
    <row r="67" spans="1:17" ht="12.75">
      <c r="A67">
        <v>53</v>
      </c>
      <c r="B67">
        <v>0.007045</v>
      </c>
      <c r="E67" s="16">
        <f t="shared" si="5"/>
      </c>
      <c r="F67" s="17">
        <f t="shared" si="11"/>
      </c>
      <c r="G67" s="18">
        <f t="shared" si="1"/>
      </c>
      <c r="I67" s="8">
        <f t="shared" si="2"/>
      </c>
      <c r="J67" s="9">
        <f t="shared" si="3"/>
      </c>
      <c r="K67" s="8">
        <f t="shared" si="4"/>
      </c>
      <c r="L67" s="19">
        <f t="shared" si="7"/>
      </c>
      <c r="M67" s="20">
        <f t="shared" si="8"/>
      </c>
      <c r="N67" s="21">
        <f t="shared" si="9"/>
      </c>
      <c r="O67" s="22">
        <f t="shared" si="10"/>
      </c>
      <c r="P67">
        <v>53</v>
      </c>
      <c r="Q67">
        <v>0.004331</v>
      </c>
    </row>
    <row r="68" spans="1:17" ht="12.75">
      <c r="A68">
        <v>54</v>
      </c>
      <c r="B68">
        <v>0.007488</v>
      </c>
      <c r="E68" s="16">
        <f t="shared" si="5"/>
      </c>
      <c r="F68" s="17">
        <f t="shared" si="11"/>
      </c>
      <c r="G68" s="18">
        <f t="shared" si="1"/>
      </c>
      <c r="I68" s="8">
        <f t="shared" si="2"/>
      </c>
      <c r="J68" s="9">
        <f t="shared" si="3"/>
      </c>
      <c r="K68" s="8">
        <f t="shared" si="4"/>
      </c>
      <c r="L68" s="19">
        <f t="shared" si="7"/>
      </c>
      <c r="M68" s="20">
        <f t="shared" si="8"/>
      </c>
      <c r="N68" s="21">
        <f t="shared" si="9"/>
      </c>
      <c r="O68" s="22">
        <f t="shared" si="10"/>
      </c>
      <c r="P68">
        <v>54</v>
      </c>
      <c r="Q68">
        <v>0.004698</v>
      </c>
    </row>
    <row r="69" spans="1:17" ht="12.75">
      <c r="A69">
        <v>55</v>
      </c>
      <c r="B69">
        <v>0.007946</v>
      </c>
      <c r="E69" s="16">
        <f t="shared" si="5"/>
      </c>
      <c r="F69" s="17">
        <f t="shared" si="11"/>
      </c>
      <c r="G69" s="18">
        <f t="shared" si="1"/>
      </c>
      <c r="I69" s="8">
        <f t="shared" si="2"/>
      </c>
      <c r="J69" s="9">
        <f t="shared" si="3"/>
      </c>
      <c r="K69" s="8">
        <f t="shared" si="4"/>
      </c>
      <c r="L69" s="19">
        <f t="shared" si="7"/>
      </c>
      <c r="M69" s="20">
        <f t="shared" si="8"/>
      </c>
      <c r="N69" s="21">
        <f t="shared" si="9"/>
      </c>
      <c r="O69" s="22">
        <f t="shared" si="10"/>
      </c>
      <c r="P69">
        <v>55</v>
      </c>
      <c r="Q69">
        <v>0.005077</v>
      </c>
    </row>
    <row r="70" spans="1:17" ht="12.75">
      <c r="A70">
        <v>56</v>
      </c>
      <c r="B70">
        <v>0.008459</v>
      </c>
      <c r="E70" s="16">
        <f t="shared" si="5"/>
      </c>
      <c r="F70" s="17">
        <f t="shared" si="11"/>
      </c>
      <c r="G70" s="18">
        <f t="shared" si="1"/>
      </c>
      <c r="I70" s="8">
        <f t="shared" si="2"/>
      </c>
      <c r="J70" s="9">
        <f t="shared" si="3"/>
      </c>
      <c r="K70" s="8">
        <f t="shared" si="4"/>
      </c>
      <c r="L70" s="19">
        <f t="shared" si="7"/>
      </c>
      <c r="M70" s="20">
        <f t="shared" si="8"/>
      </c>
      <c r="N70" s="21">
        <f t="shared" si="9"/>
      </c>
      <c r="O70" s="22">
        <f t="shared" si="10"/>
      </c>
      <c r="P70">
        <v>56</v>
      </c>
      <c r="Q70">
        <v>0.005465</v>
      </c>
    </row>
    <row r="71" spans="1:17" ht="12.75">
      <c r="A71">
        <v>57</v>
      </c>
      <c r="B71">
        <v>0.009064</v>
      </c>
      <c r="E71" s="16">
        <f t="shared" si="5"/>
      </c>
      <c r="F71" s="17">
        <f t="shared" si="11"/>
      </c>
      <c r="G71" s="18">
        <f t="shared" si="1"/>
      </c>
      <c r="I71" s="8">
        <f t="shared" si="2"/>
      </c>
      <c r="J71" s="9">
        <f t="shared" si="3"/>
      </c>
      <c r="K71" s="8">
        <f t="shared" si="4"/>
      </c>
      <c r="L71" s="19">
        <f t="shared" si="7"/>
      </c>
      <c r="M71" s="20">
        <f t="shared" si="8"/>
      </c>
      <c r="N71" s="21">
        <f t="shared" si="9"/>
      </c>
      <c r="O71" s="22">
        <f t="shared" si="10"/>
      </c>
      <c r="P71">
        <v>57</v>
      </c>
      <c r="Q71">
        <v>0.005861</v>
      </c>
    </row>
    <row r="72" spans="1:17" ht="12.75">
      <c r="A72">
        <v>58</v>
      </c>
      <c r="B72">
        <v>0.00981</v>
      </c>
      <c r="E72" s="16">
        <f t="shared" si="5"/>
      </c>
      <c r="F72" s="17">
        <f t="shared" si="11"/>
      </c>
      <c r="G72" s="18">
        <f t="shared" si="1"/>
      </c>
      <c r="I72" s="8">
        <f t="shared" si="2"/>
      </c>
      <c r="J72" s="9">
        <f t="shared" si="3"/>
      </c>
      <c r="K72" s="8">
        <f t="shared" si="4"/>
      </c>
      <c r="L72" s="19">
        <f t="shared" si="7"/>
      </c>
      <c r="M72" s="20">
        <f t="shared" si="8"/>
      </c>
      <c r="N72" s="21">
        <f t="shared" si="9"/>
      </c>
      <c r="O72" s="22">
        <f t="shared" si="10"/>
      </c>
      <c r="P72">
        <v>58</v>
      </c>
      <c r="Q72">
        <v>0.006265</v>
      </c>
    </row>
    <row r="73" spans="1:17" ht="12.75">
      <c r="A73">
        <v>59</v>
      </c>
      <c r="B73">
        <v>0.010706</v>
      </c>
      <c r="E73" s="16">
        <f t="shared" si="5"/>
      </c>
      <c r="F73" s="17">
        <f t="shared" si="11"/>
      </c>
      <c r="G73" s="18">
        <f t="shared" si="1"/>
      </c>
      <c r="I73" s="8">
        <f t="shared" si="2"/>
      </c>
      <c r="J73" s="9">
        <f t="shared" si="3"/>
      </c>
      <c r="K73" s="8">
        <f t="shared" si="4"/>
      </c>
      <c r="L73" s="19">
        <f t="shared" si="7"/>
      </c>
      <c r="M73" s="20">
        <f t="shared" si="8"/>
      </c>
      <c r="N73" s="21">
        <f t="shared" si="9"/>
      </c>
      <c r="O73" s="22">
        <f t="shared" si="10"/>
      </c>
      <c r="P73">
        <v>59</v>
      </c>
      <c r="Q73">
        <v>0.006694</v>
      </c>
    </row>
    <row r="74" spans="1:17" ht="12.75">
      <c r="A74">
        <v>60</v>
      </c>
      <c r="B74">
        <v>0.011763</v>
      </c>
      <c r="E74" s="16">
        <f t="shared" si="5"/>
      </c>
      <c r="F74" s="17">
        <f t="shared" si="11"/>
      </c>
      <c r="G74" s="18">
        <f t="shared" si="1"/>
      </c>
      <c r="I74" s="8">
        <f t="shared" si="2"/>
      </c>
      <c r="J74" s="9">
        <f t="shared" si="3"/>
      </c>
      <c r="K74" s="8">
        <f t="shared" si="4"/>
      </c>
      <c r="L74" s="19">
        <f t="shared" si="7"/>
      </c>
      <c r="M74" s="20">
        <f t="shared" si="8"/>
      </c>
      <c r="N74" s="21">
        <f t="shared" si="9"/>
      </c>
      <c r="O74" s="22">
        <f t="shared" si="10"/>
      </c>
      <c r="P74">
        <v>60</v>
      </c>
      <c r="Q74">
        <v>0.00717</v>
      </c>
    </row>
    <row r="75" spans="1:17" ht="12.75">
      <c r="A75">
        <v>61</v>
      </c>
      <c r="B75">
        <v>0.012934</v>
      </c>
      <c r="E75" s="16">
        <f>IF(E74&lt;MAX($A$14:$A$129),E74+1,"")</f>
      </c>
      <c r="F75" s="17">
        <f t="shared" si="11"/>
      </c>
      <c r="G75" s="18">
        <f t="shared" si="1"/>
      </c>
      <c r="I75" s="8">
        <f t="shared" si="2"/>
      </c>
      <c r="J75" s="9">
        <f t="shared" si="3"/>
      </c>
      <c r="K75" s="8">
        <f t="shared" si="4"/>
      </c>
      <c r="L75" s="19">
        <f t="shared" si="7"/>
      </c>
      <c r="M75" s="20">
        <f t="shared" si="8"/>
      </c>
      <c r="N75" s="21">
        <f t="shared" si="9"/>
      </c>
      <c r="O75" s="22">
        <f t="shared" si="10"/>
      </c>
      <c r="P75">
        <v>61</v>
      </c>
      <c r="Q75">
        <v>0.007714</v>
      </c>
    </row>
    <row r="76" spans="1:17" ht="12.75">
      <c r="A76">
        <v>62</v>
      </c>
      <c r="B76">
        <v>0.014159</v>
      </c>
      <c r="E76" s="16">
        <f t="shared" si="5"/>
      </c>
      <c r="F76" s="17">
        <f t="shared" si="11"/>
      </c>
      <c r="G76" s="18">
        <f t="shared" si="1"/>
      </c>
      <c r="I76" s="8">
        <f t="shared" si="2"/>
      </c>
      <c r="J76" s="9">
        <f t="shared" si="3"/>
      </c>
      <c r="K76" s="8">
        <f t="shared" si="4"/>
      </c>
      <c r="L76" s="19">
        <f t="shared" si="7"/>
      </c>
      <c r="M76" s="20">
        <f t="shared" si="8"/>
      </c>
      <c r="N76" s="21">
        <f t="shared" si="9"/>
      </c>
      <c r="O76" s="22">
        <f t="shared" si="10"/>
      </c>
      <c r="P76">
        <v>62</v>
      </c>
      <c r="Q76">
        <v>0.008348</v>
      </c>
    </row>
    <row r="77" spans="1:17" ht="12.75">
      <c r="A77">
        <v>63</v>
      </c>
      <c r="B77">
        <v>0.015362</v>
      </c>
      <c r="E77" s="16">
        <f t="shared" si="5"/>
      </c>
      <c r="F77" s="17">
        <f t="shared" si="11"/>
      </c>
      <c r="G77" s="18">
        <f t="shared" si="1"/>
      </c>
      <c r="I77" s="8">
        <f t="shared" si="2"/>
      </c>
      <c r="J77" s="9">
        <f t="shared" si="3"/>
      </c>
      <c r="K77" s="8">
        <f t="shared" si="4"/>
      </c>
      <c r="L77" s="19">
        <f t="shared" si="7"/>
      </c>
      <c r="M77" s="20">
        <f t="shared" si="8"/>
      </c>
      <c r="N77" s="21">
        <f t="shared" si="9"/>
      </c>
      <c r="O77" s="22">
        <f t="shared" si="10"/>
      </c>
      <c r="P77">
        <v>63</v>
      </c>
      <c r="Q77">
        <v>0.009093</v>
      </c>
    </row>
    <row r="78" spans="1:17" ht="12.75">
      <c r="A78">
        <v>64</v>
      </c>
      <c r="B78">
        <v>0.016558</v>
      </c>
      <c r="E78" s="16">
        <f t="shared" si="5"/>
      </c>
      <c r="F78" s="17">
        <f t="shared" si="11"/>
      </c>
      <c r="G78" s="18">
        <f t="shared" si="1"/>
      </c>
      <c r="I78" s="8">
        <f t="shared" si="2"/>
      </c>
      <c r="J78" s="9">
        <f t="shared" si="3"/>
      </c>
      <c r="K78" s="8">
        <f t="shared" si="4"/>
      </c>
      <c r="L78" s="19">
        <f t="shared" si="7"/>
      </c>
      <c r="M78" s="20">
        <f t="shared" si="8"/>
      </c>
      <c r="N78" s="21">
        <f t="shared" si="9"/>
      </c>
      <c r="O78" s="22">
        <f t="shared" si="10"/>
      </c>
      <c r="P78">
        <v>64</v>
      </c>
      <c r="Q78">
        <v>0.009968</v>
      </c>
    </row>
    <row r="79" spans="1:17" ht="12.75">
      <c r="A79">
        <v>65</v>
      </c>
      <c r="B79">
        <v>0.017847</v>
      </c>
      <c r="E79" s="16">
        <f t="shared" si="5"/>
      </c>
      <c r="F79" s="17">
        <f t="shared" si="11"/>
      </c>
      <c r="G79" s="18">
        <f aca="true" t="shared" si="12" ref="G79:G129">IF(E79="","",(1+$F$7)^(E79-$A$5))</f>
      </c>
      <c r="I79" s="8">
        <f aca="true" t="shared" si="13" ref="I79:I129">IF(E79="","",K78-H79)</f>
      </c>
      <c r="J79" s="9">
        <f aca="true" t="shared" si="14" ref="J79:J129">IF(E79="","",I79*((1+$A$7)*(1+$F$7)-1))</f>
      </c>
      <c r="K79" s="8">
        <f aca="true" t="shared" si="15" ref="K79:K129">IF(E79="","",I79+J79)</f>
      </c>
      <c r="L79" s="19">
        <f t="shared" si="7"/>
      </c>
      <c r="M79" s="20">
        <f t="shared" si="8"/>
      </c>
      <c r="N79" s="21">
        <f t="shared" si="9"/>
      </c>
      <c r="O79" s="22">
        <f t="shared" si="10"/>
      </c>
      <c r="P79">
        <v>65</v>
      </c>
      <c r="Q79">
        <v>0.010993</v>
      </c>
    </row>
    <row r="80" spans="1:17" ht="12.75">
      <c r="A80">
        <v>66</v>
      </c>
      <c r="B80">
        <v>0.019331</v>
      </c>
      <c r="E80" s="16">
        <f aca="true" t="shared" si="16" ref="E80:E129">IF(E79&lt;MAX($A$14:$A$129),E79+1,"")</f>
      </c>
      <c r="F80" s="17">
        <f t="shared" si="11"/>
      </c>
      <c r="G80" s="18">
        <f t="shared" si="12"/>
      </c>
      <c r="I80" s="8">
        <f t="shared" si="13"/>
      </c>
      <c r="J80" s="9">
        <f t="shared" si="14"/>
      </c>
      <c r="K80" s="8">
        <f t="shared" si="15"/>
      </c>
      <c r="L80" s="19">
        <f aca="true" t="shared" si="17" ref="L80:L129">IF(E80="","",L79*(1+$F$7))</f>
      </c>
      <c r="M80" s="20">
        <f aca="true" t="shared" si="18" ref="M80:M129">IF(E80="","",(1-VLOOKUP(E79,$A$14:$B$129,2,FALSE))*M79)</f>
      </c>
      <c r="N80" s="21">
        <f aca="true" t="shared" si="19" ref="N80:N129">IF(E80="","",N79/((1+$A$7)*(1+$F$7)))</f>
      </c>
      <c r="O80" s="22">
        <f aca="true" t="shared" si="20" ref="O80:O129">IF(E80="","",L80*M80*N80)</f>
      </c>
      <c r="P80">
        <v>66</v>
      </c>
      <c r="Q80">
        <v>0.012188</v>
      </c>
    </row>
    <row r="81" spans="1:17" ht="12.75">
      <c r="A81">
        <v>67</v>
      </c>
      <c r="B81">
        <v>0.020992</v>
      </c>
      <c r="E81" s="16">
        <f t="shared" si="16"/>
      </c>
      <c r="F81" s="17">
        <f t="shared" si="11"/>
      </c>
      <c r="G81" s="18">
        <f t="shared" si="12"/>
      </c>
      <c r="I81" s="8">
        <f t="shared" si="13"/>
      </c>
      <c r="J81" s="9">
        <f t="shared" si="14"/>
      </c>
      <c r="K81" s="8">
        <f t="shared" si="15"/>
      </c>
      <c r="L81" s="19">
        <f t="shared" si="17"/>
      </c>
      <c r="M81" s="20">
        <f t="shared" si="18"/>
      </c>
      <c r="N81" s="21">
        <f t="shared" si="19"/>
      </c>
      <c r="O81" s="22">
        <f t="shared" si="20"/>
      </c>
      <c r="P81">
        <v>67</v>
      </c>
      <c r="Q81">
        <v>0.013572</v>
      </c>
    </row>
    <row r="82" spans="1:17" ht="12.75">
      <c r="A82">
        <v>68</v>
      </c>
      <c r="B82">
        <v>0.022858</v>
      </c>
      <c r="E82" s="16">
        <f t="shared" si="16"/>
      </c>
      <c r="F82" s="17">
        <f t="shared" si="11"/>
      </c>
      <c r="G82" s="18">
        <f t="shared" si="12"/>
      </c>
      <c r="I82" s="8">
        <f t="shared" si="13"/>
      </c>
      <c r="J82" s="9">
        <f t="shared" si="14"/>
      </c>
      <c r="K82" s="8">
        <f t="shared" si="15"/>
      </c>
      <c r="L82" s="19">
        <f t="shared" si="17"/>
      </c>
      <c r="M82" s="20">
        <f t="shared" si="18"/>
      </c>
      <c r="N82" s="21">
        <f t="shared" si="19"/>
      </c>
      <c r="O82" s="22">
        <f t="shared" si="20"/>
      </c>
      <c r="P82">
        <v>68</v>
      </c>
      <c r="Q82">
        <v>0.01516</v>
      </c>
    </row>
    <row r="83" spans="1:17" ht="12.75">
      <c r="A83">
        <v>69</v>
      </c>
      <c r="B83">
        <v>0.024921</v>
      </c>
      <c r="E83" s="16">
        <f t="shared" si="16"/>
      </c>
      <c r="F83" s="17">
        <f t="shared" si="11"/>
      </c>
      <c r="G83" s="18">
        <f t="shared" si="12"/>
      </c>
      <c r="I83" s="8">
        <f t="shared" si="13"/>
      </c>
      <c r="J83" s="9">
        <f t="shared" si="14"/>
      </c>
      <c r="K83" s="8">
        <f t="shared" si="15"/>
      </c>
      <c r="L83" s="19">
        <f t="shared" si="17"/>
      </c>
      <c r="M83" s="20">
        <f t="shared" si="18"/>
      </c>
      <c r="N83" s="21">
        <f t="shared" si="19"/>
      </c>
      <c r="O83" s="22">
        <f t="shared" si="20"/>
      </c>
      <c r="P83">
        <v>69</v>
      </c>
      <c r="Q83">
        <v>0.016946</v>
      </c>
    </row>
    <row r="84" spans="1:17" ht="12.75">
      <c r="A84">
        <v>70</v>
      </c>
      <c r="B84">
        <v>0.027065</v>
      </c>
      <c r="E84" s="16">
        <f t="shared" si="16"/>
      </c>
      <c r="F84" s="17">
        <f t="shared" si="11"/>
      </c>
      <c r="G84" s="18">
        <f t="shared" si="12"/>
      </c>
      <c r="I84" s="8">
        <f t="shared" si="13"/>
      </c>
      <c r="J84" s="9">
        <f t="shared" si="14"/>
      </c>
      <c r="K84" s="8">
        <f t="shared" si="15"/>
      </c>
      <c r="L84" s="19">
        <f t="shared" si="17"/>
      </c>
      <c r="M84" s="20">
        <f t="shared" si="18"/>
      </c>
      <c r="N84" s="21">
        <f t="shared" si="19"/>
      </c>
      <c r="O84" s="22">
        <f t="shared" si="20"/>
      </c>
      <c r="P84">
        <v>70</v>
      </c>
      <c r="Q84">
        <v>0.01892</v>
      </c>
    </row>
    <row r="85" spans="1:17" ht="12.75">
      <c r="A85">
        <v>71</v>
      </c>
      <c r="B85">
        <v>0.029363</v>
      </c>
      <c r="E85" s="16">
        <f t="shared" si="16"/>
      </c>
      <c r="F85" s="17">
        <f t="shared" si="11"/>
      </c>
      <c r="G85" s="18">
        <f t="shared" si="12"/>
      </c>
      <c r="I85" s="8">
        <f t="shared" si="13"/>
      </c>
      <c r="J85" s="9">
        <f t="shared" si="14"/>
      </c>
      <c r="K85" s="8">
        <f t="shared" si="15"/>
      </c>
      <c r="L85" s="19">
        <f t="shared" si="17"/>
      </c>
      <c r="M85" s="20">
        <f t="shared" si="18"/>
      </c>
      <c r="N85" s="21">
        <f t="shared" si="19"/>
      </c>
      <c r="O85" s="22">
        <f t="shared" si="20"/>
      </c>
      <c r="P85">
        <v>71</v>
      </c>
      <c r="Q85">
        <v>0.021071</v>
      </c>
    </row>
    <row r="86" spans="1:17" ht="12.75">
      <c r="A86">
        <v>72</v>
      </c>
      <c r="B86">
        <v>0.032031</v>
      </c>
      <c r="E86" s="16">
        <f t="shared" si="16"/>
      </c>
      <c r="F86" s="17">
        <f t="shared" si="11"/>
      </c>
      <c r="G86" s="18">
        <f t="shared" si="12"/>
      </c>
      <c r="I86" s="8">
        <f t="shared" si="13"/>
      </c>
      <c r="J86" s="9">
        <f t="shared" si="14"/>
      </c>
      <c r="K86" s="8">
        <f t="shared" si="15"/>
      </c>
      <c r="L86" s="19">
        <f t="shared" si="17"/>
      </c>
      <c r="M86" s="20">
        <f t="shared" si="18"/>
      </c>
      <c r="N86" s="21">
        <f t="shared" si="19"/>
      </c>
      <c r="O86" s="22">
        <f t="shared" si="20"/>
      </c>
      <c r="P86">
        <v>72</v>
      </c>
      <c r="Q86">
        <v>0.023388</v>
      </c>
    </row>
    <row r="87" spans="1:17" ht="12.75">
      <c r="A87">
        <v>73</v>
      </c>
      <c r="B87">
        <v>0.035178</v>
      </c>
      <c r="E87" s="16">
        <f t="shared" si="16"/>
      </c>
      <c r="F87" s="17">
        <f t="shared" si="11"/>
      </c>
      <c r="G87" s="18">
        <f t="shared" si="12"/>
      </c>
      <c r="I87" s="8">
        <f t="shared" si="13"/>
      </c>
      <c r="J87" s="9">
        <f t="shared" si="14"/>
      </c>
      <c r="K87" s="8">
        <f t="shared" si="15"/>
      </c>
      <c r="L87" s="19">
        <f t="shared" si="17"/>
      </c>
      <c r="M87" s="20">
        <f t="shared" si="18"/>
      </c>
      <c r="N87" s="21">
        <f t="shared" si="19"/>
      </c>
      <c r="O87" s="22">
        <f t="shared" si="20"/>
      </c>
      <c r="P87">
        <v>73</v>
      </c>
      <c r="Q87">
        <v>0.025871</v>
      </c>
    </row>
    <row r="88" spans="1:17" ht="12.75">
      <c r="A88">
        <v>74</v>
      </c>
      <c r="B88">
        <v>0.038734</v>
      </c>
      <c r="E88" s="16">
        <f t="shared" si="16"/>
      </c>
      <c r="F88" s="17">
        <f t="shared" si="11"/>
      </c>
      <c r="G88" s="18">
        <f t="shared" si="12"/>
      </c>
      <c r="I88" s="8">
        <f t="shared" si="13"/>
      </c>
      <c r="J88" s="9">
        <f t="shared" si="14"/>
      </c>
      <c r="K88" s="8">
        <f t="shared" si="15"/>
      </c>
      <c r="L88" s="19">
        <f t="shared" si="17"/>
      </c>
      <c r="M88" s="20">
        <f t="shared" si="18"/>
      </c>
      <c r="N88" s="21">
        <f t="shared" si="19"/>
      </c>
      <c r="O88" s="22">
        <f t="shared" si="20"/>
      </c>
      <c r="P88">
        <v>74</v>
      </c>
      <c r="Q88">
        <v>0.028552</v>
      </c>
    </row>
    <row r="89" spans="1:17" ht="12.75">
      <c r="A89">
        <v>75</v>
      </c>
      <c r="B89">
        <v>0.042414</v>
      </c>
      <c r="E89" s="16">
        <f t="shared" si="16"/>
      </c>
      <c r="F89" s="17">
        <f t="shared" si="11"/>
      </c>
      <c r="G89" s="18">
        <f t="shared" si="12"/>
      </c>
      <c r="I89" s="8">
        <f t="shared" si="13"/>
      </c>
      <c r="J89" s="9">
        <f t="shared" si="14"/>
      </c>
      <c r="K89" s="8">
        <f t="shared" si="15"/>
      </c>
      <c r="L89" s="19">
        <f t="shared" si="17"/>
      </c>
      <c r="M89" s="20">
        <f t="shared" si="18"/>
      </c>
      <c r="N89" s="21">
        <f t="shared" si="19"/>
      </c>
      <c r="O89" s="22">
        <f t="shared" si="20"/>
      </c>
      <c r="P89">
        <v>75</v>
      </c>
      <c r="Q89">
        <v>0.031477</v>
      </c>
    </row>
    <row r="90" spans="1:17" ht="12.75">
      <c r="A90">
        <v>76</v>
      </c>
      <c r="B90">
        <v>0.046171</v>
      </c>
      <c r="E90" s="16">
        <f t="shared" si="16"/>
      </c>
      <c r="F90" s="17">
        <f t="shared" si="11"/>
      </c>
      <c r="G90" s="18">
        <f t="shared" si="12"/>
      </c>
      <c r="I90" s="8">
        <f t="shared" si="13"/>
      </c>
      <c r="J90" s="9">
        <f t="shared" si="14"/>
      </c>
      <c r="K90" s="8">
        <f t="shared" si="15"/>
      </c>
      <c r="L90" s="19">
        <f t="shared" si="17"/>
      </c>
      <c r="M90" s="20">
        <f t="shared" si="18"/>
      </c>
      <c r="N90" s="21">
        <f t="shared" si="19"/>
      </c>
      <c r="O90" s="22">
        <f t="shared" si="20"/>
      </c>
      <c r="P90">
        <v>76</v>
      </c>
      <c r="Q90">
        <v>0.034686</v>
      </c>
    </row>
    <row r="91" spans="1:17" ht="12.75">
      <c r="A91">
        <v>77</v>
      </c>
      <c r="B91">
        <v>0.050325</v>
      </c>
      <c r="E91" s="16">
        <f t="shared" si="16"/>
      </c>
      <c r="F91" s="17">
        <f t="shared" si="11"/>
      </c>
      <c r="G91" s="18">
        <f t="shared" si="12"/>
      </c>
      <c r="I91" s="8">
        <f t="shared" si="13"/>
      </c>
      <c r="J91" s="9">
        <f t="shared" si="14"/>
      </c>
      <c r="K91" s="8">
        <f t="shared" si="15"/>
      </c>
      <c r="L91" s="19">
        <f t="shared" si="17"/>
      </c>
      <c r="M91" s="20">
        <f t="shared" si="18"/>
      </c>
      <c r="N91" s="21">
        <f t="shared" si="19"/>
      </c>
      <c r="O91" s="22">
        <f t="shared" si="20"/>
      </c>
      <c r="P91">
        <v>77</v>
      </c>
      <c r="Q91">
        <v>0.038225</v>
      </c>
    </row>
    <row r="92" spans="1:17" ht="12.75">
      <c r="A92">
        <v>78</v>
      </c>
      <c r="B92">
        <v>0.055085</v>
      </c>
      <c r="E92" s="16">
        <f t="shared" si="16"/>
      </c>
      <c r="F92" s="17">
        <f t="shared" si="11"/>
      </c>
      <c r="G92" s="18">
        <f t="shared" si="12"/>
      </c>
      <c r="I92" s="8">
        <f t="shared" si="13"/>
      </c>
      <c r="J92" s="9">
        <f t="shared" si="14"/>
      </c>
      <c r="K92" s="8">
        <f t="shared" si="15"/>
      </c>
      <c r="L92" s="19">
        <f t="shared" si="17"/>
      </c>
      <c r="M92" s="20">
        <f t="shared" si="18"/>
      </c>
      <c r="N92" s="21">
        <f t="shared" si="19"/>
      </c>
      <c r="O92" s="22">
        <f t="shared" si="20"/>
      </c>
      <c r="P92">
        <v>78</v>
      </c>
      <c r="Q92">
        <v>0.042132</v>
      </c>
    </row>
    <row r="93" spans="1:17" ht="12.75">
      <c r="A93">
        <v>79</v>
      </c>
      <c r="B93">
        <v>0.060498</v>
      </c>
      <c r="E93" s="16">
        <f t="shared" si="16"/>
      </c>
      <c r="F93" s="17">
        <f t="shared" si="11"/>
      </c>
      <c r="G93" s="18">
        <f t="shared" si="12"/>
      </c>
      <c r="I93" s="8">
        <f t="shared" si="13"/>
      </c>
      <c r="J93" s="9">
        <f t="shared" si="14"/>
      </c>
      <c r="K93" s="8">
        <f t="shared" si="15"/>
      </c>
      <c r="L93" s="19">
        <f t="shared" si="17"/>
      </c>
      <c r="M93" s="20">
        <f t="shared" si="18"/>
      </c>
      <c r="N93" s="21">
        <f t="shared" si="19"/>
      </c>
      <c r="O93" s="22">
        <f t="shared" si="20"/>
      </c>
      <c r="P93">
        <v>79</v>
      </c>
      <c r="Q93">
        <v>0.046427</v>
      </c>
    </row>
    <row r="94" spans="1:17" ht="12.75">
      <c r="A94">
        <v>80</v>
      </c>
      <c r="B94">
        <v>0.066557</v>
      </c>
      <c r="E94" s="16">
        <f t="shared" si="16"/>
      </c>
      <c r="F94" s="17">
        <f t="shared" si="11"/>
      </c>
      <c r="G94" s="18">
        <f t="shared" si="12"/>
      </c>
      <c r="I94" s="8">
        <f t="shared" si="13"/>
      </c>
      <c r="J94" s="9">
        <f t="shared" si="14"/>
      </c>
      <c r="K94" s="8">
        <f t="shared" si="15"/>
      </c>
      <c r="L94" s="19">
        <f t="shared" si="17"/>
      </c>
      <c r="M94" s="20">
        <f t="shared" si="18"/>
      </c>
      <c r="N94" s="21">
        <f t="shared" si="19"/>
      </c>
      <c r="O94" s="22">
        <f t="shared" si="20"/>
      </c>
      <c r="P94">
        <v>80</v>
      </c>
      <c r="Q94">
        <v>0.051128</v>
      </c>
    </row>
    <row r="95" spans="1:17" ht="12.75">
      <c r="A95">
        <v>81</v>
      </c>
      <c r="B95">
        <v>0.072986</v>
      </c>
      <c r="E95" s="16">
        <f t="shared" si="16"/>
      </c>
      <c r="F95" s="17">
        <f t="shared" si="11"/>
      </c>
      <c r="G95" s="18">
        <f t="shared" si="12"/>
      </c>
      <c r="I95" s="8">
        <f t="shared" si="13"/>
      </c>
      <c r="J95" s="9">
        <f t="shared" si="14"/>
      </c>
      <c r="K95" s="8">
        <f t="shared" si="15"/>
      </c>
      <c r="L95" s="19">
        <f t="shared" si="17"/>
      </c>
      <c r="M95" s="20">
        <f t="shared" si="18"/>
      </c>
      <c r="N95" s="21">
        <f t="shared" si="19"/>
      </c>
      <c r="O95" s="22">
        <f t="shared" si="20"/>
      </c>
      <c r="P95">
        <v>81</v>
      </c>
      <c r="Q95">
        <v>0.05625</v>
      </c>
    </row>
    <row r="96" spans="1:17" ht="12.75">
      <c r="A96">
        <v>82</v>
      </c>
      <c r="B96">
        <v>0.079682</v>
      </c>
      <c r="E96" s="16">
        <f t="shared" si="16"/>
      </c>
      <c r="F96" s="17">
        <f t="shared" si="11"/>
      </c>
      <c r="G96" s="18">
        <f t="shared" si="12"/>
      </c>
      <c r="I96" s="8">
        <f t="shared" si="13"/>
      </c>
      <c r="J96" s="9">
        <f t="shared" si="14"/>
      </c>
      <c r="K96" s="8">
        <f t="shared" si="15"/>
      </c>
      <c r="L96" s="19">
        <f t="shared" si="17"/>
      </c>
      <c r="M96" s="20">
        <f t="shared" si="18"/>
      </c>
      <c r="N96" s="21">
        <f t="shared" si="19"/>
      </c>
      <c r="O96" s="22">
        <f t="shared" si="20"/>
      </c>
      <c r="P96">
        <v>82</v>
      </c>
      <c r="Q96">
        <v>0.061809</v>
      </c>
    </row>
    <row r="97" spans="1:17" ht="12.75">
      <c r="A97">
        <v>83</v>
      </c>
      <c r="B97">
        <v>0.086593</v>
      </c>
      <c r="E97" s="16">
        <f t="shared" si="16"/>
      </c>
      <c r="F97" s="17">
        <f t="shared" si="11"/>
      </c>
      <c r="G97" s="18">
        <f t="shared" si="12"/>
      </c>
      <c r="I97" s="8">
        <f t="shared" si="13"/>
      </c>
      <c r="J97" s="9">
        <f t="shared" si="14"/>
      </c>
      <c r="K97" s="8">
        <f t="shared" si="15"/>
      </c>
      <c r="L97" s="19">
        <f t="shared" si="17"/>
      </c>
      <c r="M97" s="20">
        <f t="shared" si="18"/>
      </c>
      <c r="N97" s="21">
        <f t="shared" si="19"/>
      </c>
      <c r="O97" s="22">
        <f t="shared" si="20"/>
      </c>
      <c r="P97">
        <v>83</v>
      </c>
      <c r="Q97">
        <v>0.067826</v>
      </c>
    </row>
    <row r="98" spans="1:17" ht="12.75">
      <c r="A98">
        <v>84</v>
      </c>
      <c r="B98">
        <v>0.094013</v>
      </c>
      <c r="E98" s="16">
        <f t="shared" si="16"/>
      </c>
      <c r="F98" s="17">
        <f t="shared" si="11"/>
      </c>
      <c r="G98" s="18">
        <f t="shared" si="12"/>
      </c>
      <c r="I98" s="8">
        <f t="shared" si="13"/>
      </c>
      <c r="J98" s="9">
        <f t="shared" si="14"/>
      </c>
      <c r="K98" s="8">
        <f t="shared" si="15"/>
      </c>
      <c r="L98" s="19">
        <f t="shared" si="17"/>
      </c>
      <c r="M98" s="20">
        <f t="shared" si="18"/>
      </c>
      <c r="N98" s="21">
        <f t="shared" si="19"/>
      </c>
      <c r="O98" s="22">
        <f t="shared" si="20"/>
      </c>
      <c r="P98">
        <v>84</v>
      </c>
      <c r="Q98">
        <v>0.074322</v>
      </c>
    </row>
    <row r="99" spans="1:17" ht="12.75">
      <c r="A99">
        <v>85</v>
      </c>
      <c r="B99">
        <v>0.102498</v>
      </c>
      <c r="E99" s="16">
        <f t="shared" si="16"/>
      </c>
      <c r="F99" s="17">
        <f t="shared" si="11"/>
      </c>
      <c r="G99" s="18">
        <f t="shared" si="12"/>
      </c>
      <c r="I99" s="8">
        <f t="shared" si="13"/>
      </c>
      <c r="J99" s="9">
        <f t="shared" si="14"/>
      </c>
      <c r="K99" s="8">
        <f t="shared" si="15"/>
      </c>
      <c r="L99" s="19">
        <f t="shared" si="17"/>
      </c>
      <c r="M99" s="20">
        <f t="shared" si="18"/>
      </c>
      <c r="N99" s="21">
        <f t="shared" si="19"/>
      </c>
      <c r="O99" s="22">
        <f t="shared" si="20"/>
      </c>
      <c r="P99">
        <v>85</v>
      </c>
      <c r="Q99">
        <v>0.081326</v>
      </c>
    </row>
    <row r="100" spans="1:17" ht="12.75">
      <c r="A100">
        <v>86</v>
      </c>
      <c r="B100">
        <v>0.11164</v>
      </c>
      <c r="E100" s="16">
        <f t="shared" si="16"/>
      </c>
      <c r="F100" s="17">
        <f t="shared" si="11"/>
      </c>
      <c r="G100" s="18">
        <f t="shared" si="12"/>
      </c>
      <c r="I100" s="8">
        <f t="shared" si="13"/>
      </c>
      <c r="J100" s="9">
        <f t="shared" si="14"/>
      </c>
      <c r="K100" s="8">
        <f t="shared" si="15"/>
      </c>
      <c r="L100" s="19">
        <f t="shared" si="17"/>
      </c>
      <c r="M100" s="20">
        <f t="shared" si="18"/>
      </c>
      <c r="N100" s="21">
        <f t="shared" si="19"/>
      </c>
      <c r="O100" s="22">
        <f t="shared" si="20"/>
      </c>
      <c r="P100">
        <v>86</v>
      </c>
      <c r="Q100">
        <v>0.088863</v>
      </c>
    </row>
    <row r="101" spans="1:17" ht="12.75">
      <c r="A101">
        <v>87</v>
      </c>
      <c r="B101">
        <v>0.121472</v>
      </c>
      <c r="E101" s="16">
        <f t="shared" si="16"/>
      </c>
      <c r="F101" s="17">
        <f t="shared" si="11"/>
      </c>
      <c r="G101" s="18">
        <f t="shared" si="12"/>
      </c>
      <c r="I101" s="8">
        <f t="shared" si="13"/>
      </c>
      <c r="J101" s="9">
        <f t="shared" si="14"/>
      </c>
      <c r="K101" s="8">
        <f t="shared" si="15"/>
      </c>
      <c r="L101" s="19">
        <f t="shared" si="17"/>
      </c>
      <c r="M101" s="20">
        <f t="shared" si="18"/>
      </c>
      <c r="N101" s="21">
        <f t="shared" si="19"/>
      </c>
      <c r="O101" s="22">
        <f t="shared" si="20"/>
      </c>
      <c r="P101">
        <v>87</v>
      </c>
      <c r="Q101">
        <v>0.096958</v>
      </c>
    </row>
    <row r="102" spans="1:17" ht="12.75">
      <c r="A102">
        <v>88</v>
      </c>
      <c r="B102">
        <v>0.132023</v>
      </c>
      <c r="E102" s="16">
        <f t="shared" si="16"/>
      </c>
      <c r="F102" s="17">
        <f t="shared" si="11"/>
      </c>
      <c r="G102" s="18">
        <f t="shared" si="12"/>
      </c>
      <c r="I102" s="8">
        <f t="shared" si="13"/>
      </c>
      <c r="J102" s="9">
        <f t="shared" si="14"/>
      </c>
      <c r="K102" s="8">
        <f t="shared" si="15"/>
      </c>
      <c r="L102" s="19">
        <f t="shared" si="17"/>
      </c>
      <c r="M102" s="20">
        <f t="shared" si="18"/>
      </c>
      <c r="N102" s="21">
        <f t="shared" si="19"/>
      </c>
      <c r="O102" s="22">
        <f t="shared" si="20"/>
      </c>
      <c r="P102">
        <v>88</v>
      </c>
      <c r="Q102">
        <v>0.105631</v>
      </c>
    </row>
    <row r="103" spans="1:17" ht="12.75">
      <c r="A103">
        <v>89</v>
      </c>
      <c r="B103">
        <v>0.143319</v>
      </c>
      <c r="E103" s="16">
        <f t="shared" si="16"/>
      </c>
      <c r="F103" s="17">
        <f t="shared" si="11"/>
      </c>
      <c r="G103" s="18">
        <f t="shared" si="12"/>
      </c>
      <c r="I103" s="8">
        <f t="shared" si="13"/>
      </c>
      <c r="J103" s="9">
        <f t="shared" si="14"/>
      </c>
      <c r="K103" s="8">
        <f t="shared" si="15"/>
      </c>
      <c r="L103" s="19">
        <f t="shared" si="17"/>
      </c>
      <c r="M103" s="20">
        <f t="shared" si="18"/>
      </c>
      <c r="N103" s="21">
        <f t="shared" si="19"/>
      </c>
      <c r="O103" s="22">
        <f t="shared" si="20"/>
      </c>
      <c r="P103">
        <v>89</v>
      </c>
      <c r="Q103">
        <v>0.114858</v>
      </c>
    </row>
    <row r="104" spans="1:17" ht="12.75">
      <c r="A104">
        <v>90</v>
      </c>
      <c r="B104">
        <v>0.155383</v>
      </c>
      <c r="E104" s="16">
        <f t="shared" si="16"/>
      </c>
      <c r="F104" s="17">
        <f t="shared" si="11"/>
      </c>
      <c r="G104" s="18">
        <f t="shared" si="12"/>
      </c>
      <c r="I104" s="8">
        <f t="shared" si="13"/>
      </c>
      <c r="J104" s="9">
        <f t="shared" si="14"/>
      </c>
      <c r="K104" s="8">
        <f t="shared" si="15"/>
      </c>
      <c r="L104" s="19">
        <f t="shared" si="17"/>
      </c>
      <c r="M104" s="20">
        <f t="shared" si="18"/>
      </c>
      <c r="N104" s="21">
        <f t="shared" si="19"/>
      </c>
      <c r="O104" s="22">
        <f t="shared" si="20"/>
      </c>
      <c r="P104">
        <v>90</v>
      </c>
      <c r="Q104">
        <v>0.124612</v>
      </c>
    </row>
    <row r="105" spans="1:17" ht="12.75">
      <c r="A105">
        <v>91</v>
      </c>
      <c r="B105">
        <v>0.168232</v>
      </c>
      <c r="E105" s="16">
        <f t="shared" si="16"/>
      </c>
      <c r="F105" s="17">
        <f t="shared" si="11"/>
      </c>
      <c r="G105" s="18">
        <f t="shared" si="12"/>
      </c>
      <c r="I105" s="8">
        <f t="shared" si="13"/>
      </c>
      <c r="J105" s="9">
        <f t="shared" si="14"/>
      </c>
      <c r="K105" s="8">
        <f t="shared" si="15"/>
      </c>
      <c r="L105" s="19">
        <f t="shared" si="17"/>
      </c>
      <c r="M105" s="20">
        <f t="shared" si="18"/>
      </c>
      <c r="N105" s="21">
        <f t="shared" si="19"/>
      </c>
      <c r="O105" s="22">
        <f t="shared" si="20"/>
      </c>
      <c r="P105">
        <v>91</v>
      </c>
      <c r="Q105">
        <v>0.134861</v>
      </c>
    </row>
    <row r="106" spans="1:17" ht="12.75">
      <c r="A106">
        <v>92</v>
      </c>
      <c r="B106">
        <v>0.18188</v>
      </c>
      <c r="E106" s="16">
        <f t="shared" si="16"/>
      </c>
      <c r="F106" s="17">
        <f t="shared" si="11"/>
      </c>
      <c r="G106" s="18">
        <f t="shared" si="12"/>
      </c>
      <c r="I106" s="8">
        <f t="shared" si="13"/>
      </c>
      <c r="J106" s="9">
        <f t="shared" si="14"/>
      </c>
      <c r="K106" s="8">
        <f t="shared" si="15"/>
      </c>
      <c r="L106" s="19">
        <f t="shared" si="17"/>
      </c>
      <c r="M106" s="20">
        <f t="shared" si="18"/>
      </c>
      <c r="N106" s="21">
        <f t="shared" si="19"/>
      </c>
      <c r="O106" s="22">
        <f t="shared" si="20"/>
      </c>
      <c r="P106">
        <v>92</v>
      </c>
      <c r="Q106">
        <v>0.145575</v>
      </c>
    </row>
    <row r="107" spans="1:17" ht="12.75">
      <c r="A107">
        <v>93</v>
      </c>
      <c r="B107">
        <v>0.196334</v>
      </c>
      <c r="E107" s="16">
        <f t="shared" si="16"/>
      </c>
      <c r="F107" s="17">
        <f t="shared" si="11"/>
      </c>
      <c r="G107" s="18">
        <f t="shared" si="12"/>
      </c>
      <c r="I107" s="8">
        <f t="shared" si="13"/>
      </c>
      <c r="J107" s="9">
        <f t="shared" si="14"/>
      </c>
      <c r="K107" s="8">
        <f t="shared" si="15"/>
      </c>
      <c r="L107" s="19">
        <f t="shared" si="17"/>
      </c>
      <c r="M107" s="20">
        <f t="shared" si="18"/>
      </c>
      <c r="N107" s="21">
        <f t="shared" si="19"/>
      </c>
      <c r="O107" s="22">
        <f t="shared" si="20"/>
      </c>
      <c r="P107">
        <v>93</v>
      </c>
      <c r="Q107">
        <v>0.156727</v>
      </c>
    </row>
    <row r="108" spans="1:17" ht="12.75">
      <c r="A108">
        <v>94</v>
      </c>
      <c r="B108">
        <v>0.211592</v>
      </c>
      <c r="E108" s="16">
        <f t="shared" si="16"/>
      </c>
      <c r="F108" s="17">
        <f t="shared" si="11"/>
      </c>
      <c r="G108" s="18">
        <f t="shared" si="12"/>
      </c>
      <c r="I108" s="8">
        <f t="shared" si="13"/>
      </c>
      <c r="J108" s="9">
        <f t="shared" si="14"/>
      </c>
      <c r="K108" s="8">
        <f t="shared" si="15"/>
      </c>
      <c r="L108" s="19">
        <f t="shared" si="17"/>
      </c>
      <c r="M108" s="20">
        <f t="shared" si="18"/>
      </c>
      <c r="N108" s="21">
        <f t="shared" si="19"/>
      </c>
      <c r="O108" s="22">
        <f t="shared" si="20"/>
      </c>
      <c r="P108">
        <v>94</v>
      </c>
      <c r="Q108">
        <v>0.16829</v>
      </c>
    </row>
    <row r="109" spans="1:17" ht="12.75">
      <c r="A109">
        <v>95</v>
      </c>
      <c r="B109">
        <v>0.227645</v>
      </c>
      <c r="E109" s="16">
        <f t="shared" si="16"/>
      </c>
      <c r="F109" s="17">
        <f t="shared" si="11"/>
      </c>
      <c r="G109" s="18">
        <f t="shared" si="12"/>
      </c>
      <c r="I109" s="8">
        <f t="shared" si="13"/>
      </c>
      <c r="J109" s="9">
        <f t="shared" si="14"/>
      </c>
      <c r="K109" s="8">
        <f t="shared" si="15"/>
      </c>
      <c r="L109" s="19">
        <f t="shared" si="17"/>
      </c>
      <c r="M109" s="20">
        <f t="shared" si="18"/>
      </c>
      <c r="N109" s="21">
        <f t="shared" si="19"/>
      </c>
      <c r="O109" s="22">
        <f t="shared" si="20"/>
      </c>
      <c r="P109">
        <v>95</v>
      </c>
      <c r="Q109">
        <v>0.180245</v>
      </c>
    </row>
    <row r="110" spans="1:17" ht="12.75">
      <c r="A110">
        <v>96</v>
      </c>
      <c r="B110">
        <v>0.244476</v>
      </c>
      <c r="E110" s="16">
        <f t="shared" si="16"/>
      </c>
      <c r="F110" s="17">
        <f t="shared" si="11"/>
      </c>
      <c r="G110" s="18">
        <f t="shared" si="12"/>
      </c>
      <c r="I110" s="8">
        <f t="shared" si="13"/>
      </c>
      <c r="J110" s="9">
        <f t="shared" si="14"/>
      </c>
      <c r="K110" s="8">
        <f t="shared" si="15"/>
      </c>
      <c r="L110" s="19">
        <f t="shared" si="17"/>
      </c>
      <c r="M110" s="20">
        <f t="shared" si="18"/>
      </c>
      <c r="N110" s="21">
        <f t="shared" si="19"/>
      </c>
      <c r="O110" s="22">
        <f t="shared" si="20"/>
      </c>
      <c r="P110">
        <v>96</v>
      </c>
      <c r="Q110">
        <v>0.192565</v>
      </c>
    </row>
    <row r="111" spans="1:17" ht="12.75">
      <c r="A111">
        <v>97</v>
      </c>
      <c r="B111">
        <v>0.262057</v>
      </c>
      <c r="E111" s="16">
        <f t="shared" si="16"/>
      </c>
      <c r="F111" s="17">
        <f t="shared" si="11"/>
      </c>
      <c r="G111" s="18">
        <f t="shared" si="12"/>
      </c>
      <c r="I111" s="8">
        <f t="shared" si="13"/>
      </c>
      <c r="J111" s="9">
        <f t="shared" si="14"/>
      </c>
      <c r="K111" s="8">
        <f t="shared" si="15"/>
      </c>
      <c r="L111" s="19">
        <f t="shared" si="17"/>
      </c>
      <c r="M111" s="20">
        <f t="shared" si="18"/>
      </c>
      <c r="N111" s="21">
        <f t="shared" si="19"/>
      </c>
      <c r="O111" s="22">
        <f t="shared" si="20"/>
      </c>
      <c r="P111">
        <v>97</v>
      </c>
      <c r="Q111">
        <v>0.205229</v>
      </c>
    </row>
    <row r="112" spans="1:17" ht="12.75">
      <c r="A112">
        <v>98</v>
      </c>
      <c r="B112">
        <v>0.280351</v>
      </c>
      <c r="E112" s="16">
        <f t="shared" si="16"/>
      </c>
      <c r="F112" s="17">
        <f t="shared" si="11"/>
      </c>
      <c r="G112" s="18">
        <f t="shared" si="12"/>
      </c>
      <c r="I112" s="8">
        <f t="shared" si="13"/>
      </c>
      <c r="J112" s="9">
        <f t="shared" si="14"/>
      </c>
      <c r="K112" s="8">
        <f t="shared" si="15"/>
      </c>
      <c r="L112" s="19">
        <f t="shared" si="17"/>
      </c>
      <c r="M112" s="20">
        <f t="shared" si="18"/>
      </c>
      <c r="N112" s="21">
        <f t="shared" si="19"/>
      </c>
      <c r="O112" s="22">
        <f t="shared" si="20"/>
      </c>
      <c r="P112">
        <v>98</v>
      </c>
      <c r="Q112">
        <v>0.218683</v>
      </c>
    </row>
    <row r="113" spans="1:17" ht="12.75">
      <c r="A113">
        <v>99</v>
      </c>
      <c r="B113">
        <v>0.299312</v>
      </c>
      <c r="E113" s="16">
        <f t="shared" si="16"/>
      </c>
      <c r="F113" s="17">
        <f t="shared" si="11"/>
      </c>
      <c r="G113" s="18">
        <f t="shared" si="12"/>
      </c>
      <c r="I113" s="8">
        <f t="shared" si="13"/>
      </c>
      <c r="J113" s="9">
        <f t="shared" si="14"/>
      </c>
      <c r="K113" s="8">
        <f t="shared" si="15"/>
      </c>
      <c r="L113" s="19">
        <f t="shared" si="17"/>
      </c>
      <c r="M113" s="20">
        <f t="shared" si="18"/>
      </c>
      <c r="N113" s="21">
        <f t="shared" si="19"/>
      </c>
      <c r="O113" s="22">
        <f t="shared" si="20"/>
      </c>
      <c r="P113">
        <v>99</v>
      </c>
      <c r="Q113">
        <v>0.233371</v>
      </c>
    </row>
    <row r="114" spans="1:17" ht="12.75">
      <c r="A114">
        <v>100</v>
      </c>
      <c r="B114">
        <v>0.4</v>
      </c>
      <c r="E114" s="16">
        <f t="shared" si="16"/>
      </c>
      <c r="F114" s="17">
        <f t="shared" si="11"/>
      </c>
      <c r="G114" s="18">
        <f t="shared" si="12"/>
      </c>
      <c r="I114" s="8">
        <f t="shared" si="13"/>
      </c>
      <c r="J114" s="9">
        <f t="shared" si="14"/>
      </c>
      <c r="K114" s="8">
        <f t="shared" si="15"/>
      </c>
      <c r="L114" s="19">
        <f t="shared" si="17"/>
      </c>
      <c r="M114" s="20">
        <f t="shared" si="18"/>
      </c>
      <c r="N114" s="21">
        <f t="shared" si="19"/>
      </c>
      <c r="O114" s="22">
        <f t="shared" si="20"/>
      </c>
      <c r="P114">
        <v>100</v>
      </c>
      <c r="Q114">
        <v>0.249741</v>
      </c>
    </row>
    <row r="115" spans="1:17" ht="12.75">
      <c r="A115">
        <v>101</v>
      </c>
      <c r="B115">
        <v>0.4</v>
      </c>
      <c r="E115" s="16">
        <f t="shared" si="16"/>
      </c>
      <c r="F115" s="17">
        <f t="shared" si="11"/>
      </c>
      <c r="G115" s="18">
        <f t="shared" si="12"/>
      </c>
      <c r="I115" s="8">
        <f t="shared" si="13"/>
      </c>
      <c r="J115" s="9">
        <f t="shared" si="14"/>
      </c>
      <c r="K115" s="8">
        <f t="shared" si="15"/>
      </c>
      <c r="L115" s="19">
        <f t="shared" si="17"/>
      </c>
      <c r="M115" s="20">
        <f t="shared" si="18"/>
      </c>
      <c r="N115" s="21">
        <f t="shared" si="19"/>
      </c>
      <c r="O115" s="22">
        <f t="shared" si="20"/>
      </c>
      <c r="P115">
        <v>101</v>
      </c>
      <c r="Q115">
        <v>0.268237</v>
      </c>
    </row>
    <row r="116" spans="1:17" ht="12.75">
      <c r="A116">
        <v>102</v>
      </c>
      <c r="B116">
        <v>0.4</v>
      </c>
      <c r="E116" s="16">
        <f t="shared" si="16"/>
      </c>
      <c r="F116" s="17">
        <f t="shared" si="11"/>
      </c>
      <c r="G116" s="18">
        <f t="shared" si="12"/>
      </c>
      <c r="I116" s="8">
        <f t="shared" si="13"/>
      </c>
      <c r="J116" s="9">
        <f t="shared" si="14"/>
      </c>
      <c r="K116" s="8">
        <f t="shared" si="15"/>
      </c>
      <c r="L116" s="19">
        <f t="shared" si="17"/>
      </c>
      <c r="M116" s="20">
        <f t="shared" si="18"/>
      </c>
      <c r="N116" s="21">
        <f t="shared" si="19"/>
      </c>
      <c r="O116" s="22">
        <f t="shared" si="20"/>
      </c>
      <c r="P116">
        <v>102</v>
      </c>
      <c r="Q116">
        <v>0.289305</v>
      </c>
    </row>
    <row r="117" spans="1:17" ht="12.75">
      <c r="A117">
        <v>103</v>
      </c>
      <c r="B117">
        <v>0.4</v>
      </c>
      <c r="E117" s="16">
        <f t="shared" si="16"/>
      </c>
      <c r="F117" s="17">
        <f t="shared" si="11"/>
      </c>
      <c r="G117" s="18">
        <f t="shared" si="12"/>
      </c>
      <c r="I117" s="8">
        <f t="shared" si="13"/>
      </c>
      <c r="J117" s="9">
        <f t="shared" si="14"/>
      </c>
      <c r="K117" s="8">
        <f t="shared" si="15"/>
      </c>
      <c r="L117" s="19">
        <f t="shared" si="17"/>
      </c>
      <c r="M117" s="20">
        <f t="shared" si="18"/>
      </c>
      <c r="N117" s="21">
        <f t="shared" si="19"/>
      </c>
      <c r="O117" s="22">
        <f t="shared" si="20"/>
      </c>
      <c r="P117">
        <v>103</v>
      </c>
      <c r="Q117">
        <v>0.313391</v>
      </c>
    </row>
    <row r="118" spans="1:17" ht="12.75">
      <c r="A118">
        <v>104</v>
      </c>
      <c r="B118">
        <v>0.4</v>
      </c>
      <c r="E118" s="16">
        <f t="shared" si="16"/>
      </c>
      <c r="F118" s="17">
        <f t="shared" si="11"/>
      </c>
      <c r="G118" s="18">
        <f t="shared" si="12"/>
      </c>
      <c r="I118" s="8">
        <f t="shared" si="13"/>
      </c>
      <c r="J118" s="9">
        <f t="shared" si="14"/>
      </c>
      <c r="K118" s="8">
        <f t="shared" si="15"/>
      </c>
      <c r="L118" s="19">
        <f t="shared" si="17"/>
      </c>
      <c r="M118" s="20">
        <f t="shared" si="18"/>
      </c>
      <c r="N118" s="21">
        <f t="shared" si="19"/>
      </c>
      <c r="O118" s="22">
        <f t="shared" si="20"/>
      </c>
      <c r="P118">
        <v>104</v>
      </c>
      <c r="Q118">
        <v>0.34094</v>
      </c>
    </row>
    <row r="119" spans="1:17" ht="12.75">
      <c r="A119">
        <v>105</v>
      </c>
      <c r="B119">
        <v>0.4</v>
      </c>
      <c r="E119" s="16">
        <f t="shared" si="16"/>
      </c>
      <c r="F119" s="17">
        <f t="shared" si="11"/>
      </c>
      <c r="G119" s="18">
        <f t="shared" si="12"/>
      </c>
      <c r="I119" s="8">
        <f t="shared" si="13"/>
      </c>
      <c r="J119" s="9">
        <f t="shared" si="14"/>
      </c>
      <c r="K119" s="8">
        <f t="shared" si="15"/>
      </c>
      <c r="L119" s="19">
        <f t="shared" si="17"/>
      </c>
      <c r="M119" s="20">
        <f t="shared" si="18"/>
      </c>
      <c r="N119" s="21">
        <f t="shared" si="19"/>
      </c>
      <c r="O119" s="22">
        <f t="shared" si="20"/>
      </c>
      <c r="P119">
        <v>105</v>
      </c>
      <c r="Q119">
        <v>0.372398</v>
      </c>
    </row>
    <row r="120" spans="1:17" ht="12.75">
      <c r="A120">
        <v>106</v>
      </c>
      <c r="B120">
        <v>0.4</v>
      </c>
      <c r="E120" s="16">
        <f t="shared" si="16"/>
      </c>
      <c r="F120" s="17">
        <f t="shared" si="11"/>
      </c>
      <c r="G120" s="18">
        <f t="shared" si="12"/>
      </c>
      <c r="I120" s="8">
        <f t="shared" si="13"/>
      </c>
      <c r="J120" s="9">
        <f t="shared" si="14"/>
      </c>
      <c r="K120" s="8">
        <f t="shared" si="15"/>
      </c>
      <c r="L120" s="19">
        <f t="shared" si="17"/>
      </c>
      <c r="M120" s="20">
        <f t="shared" si="18"/>
      </c>
      <c r="N120" s="21">
        <f t="shared" si="19"/>
      </c>
      <c r="O120" s="22">
        <f t="shared" si="20"/>
      </c>
      <c r="P120">
        <v>106</v>
      </c>
      <c r="Q120">
        <v>0.40821</v>
      </c>
    </row>
    <row r="121" spans="1:17" ht="12.75">
      <c r="A121">
        <v>107</v>
      </c>
      <c r="B121">
        <v>0.4</v>
      </c>
      <c r="E121" s="16">
        <f t="shared" si="16"/>
      </c>
      <c r="F121" s="17">
        <f t="shared" si="11"/>
      </c>
      <c r="G121" s="18">
        <f t="shared" si="12"/>
      </c>
      <c r="I121" s="8">
        <f t="shared" si="13"/>
      </c>
      <c r="J121" s="9">
        <f t="shared" si="14"/>
      </c>
      <c r="K121" s="8">
        <f t="shared" si="15"/>
      </c>
      <c r="L121" s="19">
        <f t="shared" si="17"/>
      </c>
      <c r="M121" s="20">
        <f t="shared" si="18"/>
      </c>
      <c r="N121" s="21">
        <f t="shared" si="19"/>
      </c>
      <c r="O121" s="22">
        <f t="shared" si="20"/>
      </c>
      <c r="P121">
        <v>107</v>
      </c>
      <c r="Q121">
        <v>0.448823</v>
      </c>
    </row>
    <row r="122" spans="1:17" ht="12.75">
      <c r="A122">
        <v>108</v>
      </c>
      <c r="B122">
        <v>0.4</v>
      </c>
      <c r="E122" s="16">
        <f t="shared" si="16"/>
      </c>
      <c r="F122" s="17">
        <f t="shared" si="11"/>
      </c>
      <c r="G122" s="18">
        <f t="shared" si="12"/>
      </c>
      <c r="I122" s="8">
        <f t="shared" si="13"/>
      </c>
      <c r="J122" s="9">
        <f t="shared" si="14"/>
      </c>
      <c r="K122" s="8">
        <f t="shared" si="15"/>
      </c>
      <c r="L122" s="19">
        <f t="shared" si="17"/>
      </c>
      <c r="M122" s="20">
        <f t="shared" si="18"/>
      </c>
      <c r="N122" s="21">
        <f t="shared" si="19"/>
      </c>
      <c r="O122" s="22">
        <f t="shared" si="20"/>
      </c>
      <c r="P122">
        <v>108</v>
      </c>
      <c r="Q122">
        <v>0.494681</v>
      </c>
    </row>
    <row r="123" spans="1:17" ht="12.75">
      <c r="A123">
        <v>109</v>
      </c>
      <c r="B123">
        <v>0.4</v>
      </c>
      <c r="E123" s="16">
        <f t="shared" si="16"/>
      </c>
      <c r="F123" s="17">
        <f t="shared" si="11"/>
      </c>
      <c r="G123" s="18">
        <f t="shared" si="12"/>
      </c>
      <c r="I123" s="8">
        <f t="shared" si="13"/>
      </c>
      <c r="J123" s="9">
        <f t="shared" si="14"/>
      </c>
      <c r="K123" s="8">
        <f t="shared" si="15"/>
      </c>
      <c r="L123" s="19">
        <f t="shared" si="17"/>
      </c>
      <c r="M123" s="20">
        <f t="shared" si="18"/>
      </c>
      <c r="N123" s="21">
        <f t="shared" si="19"/>
      </c>
      <c r="O123" s="22">
        <f t="shared" si="20"/>
      </c>
      <c r="P123">
        <v>109</v>
      </c>
      <c r="Q123">
        <v>0.546231</v>
      </c>
    </row>
    <row r="124" spans="1:17" ht="12.75">
      <c r="A124">
        <v>110</v>
      </c>
      <c r="B124">
        <v>0.4</v>
      </c>
      <c r="E124" s="16">
        <f t="shared" si="16"/>
      </c>
      <c r="F124" s="17">
        <f t="shared" si="11"/>
      </c>
      <c r="G124" s="18">
        <f t="shared" si="12"/>
      </c>
      <c r="I124" s="8">
        <f t="shared" si="13"/>
      </c>
      <c r="J124" s="9">
        <f t="shared" si="14"/>
      </c>
      <c r="K124" s="8">
        <f t="shared" si="15"/>
      </c>
      <c r="L124" s="19">
        <f t="shared" si="17"/>
      </c>
      <c r="M124" s="20">
        <f t="shared" si="18"/>
      </c>
      <c r="N124" s="21">
        <f t="shared" si="19"/>
      </c>
      <c r="O124" s="22">
        <f t="shared" si="20"/>
      </c>
      <c r="P124">
        <v>110</v>
      </c>
      <c r="Q124">
        <v>0.603917</v>
      </c>
    </row>
    <row r="125" spans="1:17" ht="12.75">
      <c r="A125">
        <v>111</v>
      </c>
      <c r="B125">
        <v>0.4</v>
      </c>
      <c r="E125" s="16">
        <f t="shared" si="16"/>
      </c>
      <c r="F125" s="17">
        <f t="shared" si="11"/>
      </c>
      <c r="G125" s="18">
        <f t="shared" si="12"/>
      </c>
      <c r="I125" s="8">
        <f t="shared" si="13"/>
      </c>
      <c r="J125" s="9">
        <f t="shared" si="14"/>
      </c>
      <c r="K125" s="8">
        <f t="shared" si="15"/>
      </c>
      <c r="L125" s="19">
        <f t="shared" si="17"/>
      </c>
      <c r="M125" s="20">
        <f t="shared" si="18"/>
      </c>
      <c r="N125" s="21">
        <f t="shared" si="19"/>
      </c>
      <c r="O125" s="22">
        <f t="shared" si="20"/>
      </c>
      <c r="P125">
        <v>111</v>
      </c>
      <c r="Q125">
        <v>0.668186</v>
      </c>
    </row>
    <row r="126" spans="1:17" ht="12.75">
      <c r="A126">
        <v>112</v>
      </c>
      <c r="B126">
        <v>0.4</v>
      </c>
      <c r="E126" s="16">
        <f t="shared" si="16"/>
      </c>
      <c r="F126" s="17">
        <f t="shared" si="11"/>
      </c>
      <c r="G126" s="18">
        <f t="shared" si="12"/>
      </c>
      <c r="I126" s="8">
        <f t="shared" si="13"/>
      </c>
      <c r="J126" s="9">
        <f t="shared" si="14"/>
      </c>
      <c r="K126" s="8">
        <f t="shared" si="15"/>
      </c>
      <c r="L126" s="19">
        <f t="shared" si="17"/>
      </c>
      <c r="M126" s="20">
        <f t="shared" si="18"/>
      </c>
      <c r="N126" s="21">
        <f t="shared" si="19"/>
      </c>
      <c r="O126" s="22">
        <f t="shared" si="20"/>
      </c>
      <c r="P126">
        <v>112</v>
      </c>
      <c r="Q126">
        <v>0.739483</v>
      </c>
    </row>
    <row r="127" spans="1:17" ht="12.75">
      <c r="A127">
        <v>113</v>
      </c>
      <c r="B127">
        <v>0.4</v>
      </c>
      <c r="E127" s="16">
        <f t="shared" si="16"/>
      </c>
      <c r="F127" s="17">
        <f t="shared" si="11"/>
      </c>
      <c r="G127" s="18">
        <f t="shared" si="12"/>
      </c>
      <c r="I127" s="8">
        <f t="shared" si="13"/>
      </c>
      <c r="J127" s="9">
        <f t="shared" si="14"/>
      </c>
      <c r="K127" s="8">
        <f t="shared" si="15"/>
      </c>
      <c r="L127" s="19">
        <f t="shared" si="17"/>
      </c>
      <c r="M127" s="20">
        <f t="shared" si="18"/>
      </c>
      <c r="N127" s="21">
        <f t="shared" si="19"/>
      </c>
      <c r="O127" s="22">
        <f t="shared" si="20"/>
      </c>
      <c r="P127">
        <v>113</v>
      </c>
      <c r="Q127">
        <v>0.818254</v>
      </c>
    </row>
    <row r="128" spans="1:17" ht="12.75">
      <c r="A128">
        <v>114</v>
      </c>
      <c r="B128">
        <v>0.4</v>
      </c>
      <c r="E128" s="16">
        <f t="shared" si="16"/>
      </c>
      <c r="F128" s="17">
        <f t="shared" si="11"/>
      </c>
      <c r="G128" s="18">
        <f t="shared" si="12"/>
      </c>
      <c r="I128" s="8">
        <f t="shared" si="13"/>
      </c>
      <c r="J128" s="9">
        <f t="shared" si="14"/>
      </c>
      <c r="K128" s="8">
        <f t="shared" si="15"/>
      </c>
      <c r="L128" s="19">
        <f t="shared" si="17"/>
      </c>
      <c r="M128" s="20">
        <f t="shared" si="18"/>
      </c>
      <c r="N128" s="21">
        <f t="shared" si="19"/>
      </c>
      <c r="O128" s="22">
        <f t="shared" si="20"/>
      </c>
      <c r="P128">
        <v>114</v>
      </c>
      <c r="Q128">
        <v>0.904945</v>
      </c>
    </row>
    <row r="129" spans="1:17" ht="12.75">
      <c r="A129">
        <v>115</v>
      </c>
      <c r="B129">
        <v>0.4</v>
      </c>
      <c r="E129" s="16">
        <f t="shared" si="16"/>
      </c>
      <c r="F129" s="17">
        <f>IF(E129="","",(1-VLOOKUP(E129,$A$14:$B$129,2,FALSE))*F128)</f>
      </c>
      <c r="G129" s="18">
        <f t="shared" si="12"/>
      </c>
      <c r="I129" s="8">
        <f t="shared" si="13"/>
      </c>
      <c r="J129" s="9">
        <f t="shared" si="14"/>
      </c>
      <c r="K129" s="8">
        <f t="shared" si="15"/>
      </c>
      <c r="L129" s="19">
        <f t="shared" si="17"/>
      </c>
      <c r="M129" s="20">
        <f t="shared" si="18"/>
      </c>
      <c r="N129" s="21">
        <f t="shared" si="19"/>
      </c>
      <c r="O129" s="22">
        <f t="shared" si="20"/>
      </c>
      <c r="P129">
        <v>115</v>
      </c>
      <c r="Q129">
        <v>1</v>
      </c>
    </row>
    <row r="130" spans="1:16" ht="12.75">
      <c r="A130" t="s">
        <v>2</v>
      </c>
      <c r="B130">
        <v>0.4</v>
      </c>
      <c r="K130" s="11"/>
      <c r="L130" s="11"/>
      <c r="M130" s="11"/>
      <c r="N130" s="11"/>
      <c r="P130" t="s">
        <v>3</v>
      </c>
    </row>
    <row r="131" spans="2:14" ht="12.75">
      <c r="B131">
        <v>0.4</v>
      </c>
      <c r="K131" s="11"/>
      <c r="L131" s="11"/>
      <c r="M131" s="11"/>
      <c r="N131" s="11"/>
    </row>
    <row r="132" spans="2:14" ht="12.75">
      <c r="B132">
        <v>0.4</v>
      </c>
      <c r="K132" s="11"/>
      <c r="L132" s="11"/>
      <c r="M132" s="11"/>
      <c r="N132" s="11"/>
    </row>
    <row r="133" spans="2:14" ht="12.75">
      <c r="B133">
        <v>1</v>
      </c>
      <c r="K133" s="11"/>
      <c r="L133" s="11"/>
      <c r="M133" s="11"/>
      <c r="N133" s="11"/>
    </row>
    <row r="134" spans="11:14" ht="12.75">
      <c r="K134" s="11"/>
      <c r="L134" s="11"/>
      <c r="M134" s="11"/>
      <c r="N134" s="11"/>
    </row>
    <row r="135" spans="11:14" ht="12.75">
      <c r="K135" s="11"/>
      <c r="L135" s="11"/>
      <c r="M135" s="11"/>
      <c r="N135" s="11"/>
    </row>
    <row r="136" spans="11:14" ht="12.75">
      <c r="K136" s="11"/>
      <c r="L136" s="11"/>
      <c r="M136" s="11"/>
      <c r="N136" s="11"/>
    </row>
    <row r="137" spans="11:14" ht="12.75">
      <c r="K137" s="11"/>
      <c r="L137" s="11"/>
      <c r="M137" s="11"/>
      <c r="N137" s="11"/>
    </row>
    <row r="138" spans="11:14" ht="12.75">
      <c r="K138" s="11"/>
      <c r="L138" s="11"/>
      <c r="M138" s="11"/>
      <c r="N138" s="11"/>
    </row>
    <row r="139" spans="11:14" ht="12.75">
      <c r="K139" s="11"/>
      <c r="L139" s="11"/>
      <c r="M139" s="11"/>
      <c r="N139" s="11"/>
    </row>
    <row r="140" spans="11:14" ht="12.75">
      <c r="K140" s="11"/>
      <c r="L140" s="11"/>
      <c r="M140" s="11"/>
      <c r="N140" s="11"/>
    </row>
    <row r="141" spans="11:14" ht="12.75">
      <c r="K141" s="11"/>
      <c r="L141" s="11"/>
      <c r="M141" s="11"/>
      <c r="N141" s="11"/>
    </row>
    <row r="142" spans="11:14" ht="12.75">
      <c r="K142" s="11"/>
      <c r="L142" s="11"/>
      <c r="M142" s="11"/>
      <c r="N142" s="11"/>
    </row>
    <row r="143" spans="11:14" ht="12.75">
      <c r="K143" s="11"/>
      <c r="L143" s="11"/>
      <c r="M143" s="11"/>
      <c r="N143" s="11"/>
    </row>
    <row r="144" spans="11:14" ht="12.75">
      <c r="K144" s="11"/>
      <c r="L144" s="11"/>
      <c r="M144" s="11"/>
      <c r="N144" s="11"/>
    </row>
    <row r="145" spans="11:14" ht="12.75">
      <c r="K145" s="11"/>
      <c r="L145" s="11"/>
      <c r="M145" s="11"/>
      <c r="N145" s="11"/>
    </row>
    <row r="146" spans="11:14" ht="12.75">
      <c r="K146" s="11"/>
      <c r="L146" s="11"/>
      <c r="M146" s="11"/>
      <c r="N146" s="11"/>
    </row>
    <row r="147" spans="11:14" ht="12.75">
      <c r="K147" s="11"/>
      <c r="L147" s="11"/>
      <c r="M147" s="11"/>
      <c r="N147" s="11"/>
    </row>
    <row r="148" spans="11:14" ht="12.75">
      <c r="K148" s="11"/>
      <c r="L148" s="11"/>
      <c r="M148" s="11"/>
      <c r="N148" s="11"/>
    </row>
    <row r="149" spans="11:14" ht="12.75">
      <c r="K149" s="11"/>
      <c r="L149" s="11"/>
      <c r="M149" s="11"/>
      <c r="N149" s="11"/>
    </row>
    <row r="150" spans="11:14" ht="12.75">
      <c r="K150" s="11"/>
      <c r="L150" s="11"/>
      <c r="M150" s="11"/>
      <c r="N150" s="11"/>
    </row>
    <row r="151" spans="11:14" ht="12.75">
      <c r="K151" s="11"/>
      <c r="L151" s="11"/>
      <c r="M151" s="11"/>
      <c r="N151" s="11"/>
    </row>
    <row r="152" spans="11:14" ht="12.75">
      <c r="K152" s="11"/>
      <c r="L152" s="11"/>
      <c r="M152" s="11"/>
      <c r="N152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2"/>
  <sheetViews>
    <sheetView workbookViewId="0" topLeftCell="A1">
      <selection activeCell="A5" sqref="A5:A10"/>
    </sheetView>
  </sheetViews>
  <sheetFormatPr defaultColWidth="9.140625" defaultRowHeight="12.75"/>
  <cols>
    <col min="1" max="1" width="13.7109375" style="0" customWidth="1"/>
    <col min="8" max="11" width="16.7109375" style="0" customWidth="1"/>
  </cols>
  <sheetData>
    <row r="1" spans="1:14" ht="17.25">
      <c r="A1" s="1" t="s">
        <v>0</v>
      </c>
      <c r="K1" s="11"/>
      <c r="L1" s="11"/>
      <c r="M1" s="11"/>
      <c r="N1" s="11"/>
    </row>
    <row r="2" spans="1:14" ht="12.75">
      <c r="A2" t="s">
        <v>29</v>
      </c>
      <c r="K2" s="11"/>
      <c r="L2" s="11"/>
      <c r="M2" s="11"/>
      <c r="N2" s="11"/>
    </row>
    <row r="3" spans="1:14" ht="12.75">
      <c r="A3" t="s">
        <v>43</v>
      </c>
      <c r="K3" s="11"/>
      <c r="L3" s="11"/>
      <c r="M3" s="11"/>
      <c r="N3" s="11"/>
    </row>
    <row r="4" spans="11:14" ht="12.75">
      <c r="K4" s="11"/>
      <c r="L4" s="11"/>
      <c r="M4" s="11"/>
      <c r="N4" s="11"/>
    </row>
    <row r="5" spans="1:14" ht="12.75">
      <c r="A5" s="45">
        <f>Calc_Summary!A5</f>
        <v>65</v>
      </c>
      <c r="B5" t="s">
        <v>6</v>
      </c>
      <c r="K5" s="11"/>
      <c r="L5" s="11"/>
      <c r="M5" s="11"/>
      <c r="N5" s="11"/>
    </row>
    <row r="6" spans="1:14" ht="12.75">
      <c r="A6" s="45"/>
      <c r="K6" s="11"/>
      <c r="L6" s="11"/>
      <c r="M6" s="11"/>
      <c r="N6" s="11"/>
    </row>
    <row r="7" spans="1:14" ht="12.75">
      <c r="A7" s="46">
        <f>Calc_Summary!A7</f>
        <v>0.0235</v>
      </c>
      <c r="B7" t="s">
        <v>1</v>
      </c>
      <c r="F7" s="2">
        <v>0</v>
      </c>
      <c r="G7" t="s">
        <v>9</v>
      </c>
      <c r="K7" s="11"/>
      <c r="L7" s="11"/>
      <c r="M7" s="11"/>
      <c r="N7" s="11"/>
    </row>
    <row r="8" spans="1:14" ht="12.75">
      <c r="A8" s="44"/>
      <c r="K8" s="11"/>
      <c r="L8" s="11"/>
      <c r="M8" s="11"/>
      <c r="N8" s="11"/>
    </row>
    <row r="9" spans="1:15" ht="12.75">
      <c r="A9" s="47">
        <f>Calc_Summary!A6</f>
        <v>12000</v>
      </c>
      <c r="B9" t="s">
        <v>41</v>
      </c>
      <c r="D9" s="10">
        <f>K129</f>
      </c>
      <c r="F9" s="14" t="s">
        <v>13</v>
      </c>
      <c r="G9" s="14"/>
      <c r="H9" s="14"/>
      <c r="I9" s="14"/>
      <c r="L9" s="11"/>
      <c r="M9" s="11"/>
      <c r="N9" s="11"/>
      <c r="O9" s="11"/>
    </row>
    <row r="10" spans="1:15" ht="12.75">
      <c r="A10" s="47">
        <f>A9*O13</f>
        <v>190214.6275815938</v>
      </c>
      <c r="B10" t="s">
        <v>7</v>
      </c>
      <c r="E10" s="14" t="s">
        <v>26</v>
      </c>
      <c r="F10" s="14" t="s">
        <v>12</v>
      </c>
      <c r="G10" s="14" t="s">
        <v>16</v>
      </c>
      <c r="H10" s="14"/>
      <c r="I10" s="14"/>
      <c r="J10" s="14" t="s">
        <v>27</v>
      </c>
      <c r="L10" s="11"/>
      <c r="M10" s="12" t="s">
        <v>20</v>
      </c>
      <c r="N10" s="12" t="s">
        <v>22</v>
      </c>
      <c r="O10" s="12" t="s">
        <v>24</v>
      </c>
    </row>
    <row r="11" spans="1:15" ht="12.75">
      <c r="A11" s="2"/>
      <c r="E11" s="14" t="s">
        <v>4</v>
      </c>
      <c r="F11" s="14" t="s">
        <v>11</v>
      </c>
      <c r="G11" s="14" t="s">
        <v>17</v>
      </c>
      <c r="H11" s="14" t="s">
        <v>28</v>
      </c>
      <c r="I11" s="14" t="s">
        <v>14</v>
      </c>
      <c r="J11" s="14" t="s">
        <v>15</v>
      </c>
      <c r="K11" t="s">
        <v>10</v>
      </c>
      <c r="L11" s="12" t="s">
        <v>19</v>
      </c>
      <c r="M11" s="12" t="s">
        <v>21</v>
      </c>
      <c r="N11" s="12" t="s">
        <v>23</v>
      </c>
      <c r="O11" s="12" t="s">
        <v>25</v>
      </c>
    </row>
    <row r="12" spans="12:14" ht="12.75">
      <c r="L12" s="11"/>
      <c r="M12" s="11"/>
      <c r="N12" s="11"/>
    </row>
    <row r="13" spans="1:17" ht="12.75">
      <c r="A13" s="5" t="s">
        <v>4</v>
      </c>
      <c r="B13" s="5" t="s">
        <v>5</v>
      </c>
      <c r="F13" s="6"/>
      <c r="G13" s="6"/>
      <c r="H13" s="9"/>
      <c r="K13" s="8">
        <f>$A$10*10000</f>
        <v>1902146275.8159382</v>
      </c>
      <c r="L13" s="13"/>
      <c r="M13" s="11"/>
      <c r="N13" s="11"/>
      <c r="O13" s="22">
        <f>SUM(O14:O129)</f>
        <v>15.851218965132817</v>
      </c>
      <c r="P13" s="5" t="s">
        <v>4</v>
      </c>
      <c r="Q13" s="5" t="s">
        <v>5</v>
      </c>
    </row>
    <row r="14" spans="1:17" ht="12.75">
      <c r="A14">
        <v>0</v>
      </c>
      <c r="B14">
        <v>0.006091</v>
      </c>
      <c r="E14" s="16">
        <f>A5</f>
        <v>65</v>
      </c>
      <c r="F14" s="17">
        <f>10000</f>
        <v>10000</v>
      </c>
      <c r="G14" s="18">
        <f>IF(E14="","",(1+$F$7)^(E14-$A$5))</f>
        <v>1</v>
      </c>
      <c r="H14" s="9">
        <f aca="true" t="shared" si="0" ref="H14:H64">IF(E14="","",$A$9*F14*G14)</f>
        <v>120000000</v>
      </c>
      <c r="I14" s="8">
        <f>IF(E14="","",K13-H14)</f>
        <v>1782146275.8159382</v>
      </c>
      <c r="J14" s="9">
        <f>IF(E14="","",I14*((1+$A$7)*(1+$F$7)-1))</f>
        <v>41880437.481674686</v>
      </c>
      <c r="K14" s="8">
        <f>IF(E14="","",I14+J14)</f>
        <v>1824026713.297613</v>
      </c>
      <c r="L14" s="19">
        <v>1</v>
      </c>
      <c r="M14" s="20">
        <v>1</v>
      </c>
      <c r="N14" s="21">
        <v>1</v>
      </c>
      <c r="O14" s="22">
        <f>L14*M14*N14</f>
        <v>1</v>
      </c>
      <c r="P14">
        <v>0</v>
      </c>
      <c r="Q14">
        <v>0.002311</v>
      </c>
    </row>
    <row r="15" spans="1:17" ht="12.75">
      <c r="A15">
        <v>1</v>
      </c>
      <c r="B15">
        <v>0.000457</v>
      </c>
      <c r="E15" s="16">
        <f>IF(E14&lt;MAX($A$14:$A$129),E14+1,"")</f>
        <v>66</v>
      </c>
      <c r="F15" s="17">
        <f>IF(E15="","",(1-VLOOKUP(E14,$A$14:$B$129,2,FALSE))*F14)</f>
        <v>9885.34</v>
      </c>
      <c r="G15" s="18">
        <f aca="true" t="shared" si="1" ref="G15:G78">IF(E15="","",(1+$F$7)^(E15-$A$5))</f>
        <v>1</v>
      </c>
      <c r="H15" s="15">
        <f t="shared" si="0"/>
        <v>118624080</v>
      </c>
      <c r="I15" s="8">
        <f aca="true" t="shared" si="2" ref="I15:I78">IF(E15="","",K14-H15)</f>
        <v>1705402633.297613</v>
      </c>
      <c r="J15" s="9">
        <f aca="true" t="shared" si="3" ref="J15:J78">IF(E15="","",I15*((1+$A$7)*(1+$F$7)-1))</f>
        <v>40076961.88249403</v>
      </c>
      <c r="K15" s="8">
        <f aca="true" t="shared" si="4" ref="K15:K78">IF(E15="","",I15+J15)</f>
        <v>1745479595.1801069</v>
      </c>
      <c r="L15" s="19">
        <f>IF(E15="","",L14*(1+$F$7))</f>
        <v>1</v>
      </c>
      <c r="M15" s="20">
        <f>IF(E15="","",(1-VLOOKUP(E14,$A$14:$B$129,2,FALSE))*M14)</f>
        <v>0.988534</v>
      </c>
      <c r="N15" s="21">
        <f>IF(E15="","",N14/((1+$A$7)*(1+$F$7)))</f>
        <v>0.9770395701025891</v>
      </c>
      <c r="O15" s="22">
        <f>IF(E15="","",L15*M15*N15)</f>
        <v>0.9658368343917929</v>
      </c>
      <c r="P15">
        <v>1</v>
      </c>
      <c r="Q15">
        <v>0.000906</v>
      </c>
    </row>
    <row r="16" spans="1:17" ht="12.75">
      <c r="A16">
        <v>2</v>
      </c>
      <c r="B16">
        <v>0.000267</v>
      </c>
      <c r="E16" s="16">
        <f aca="true" t="shared" si="5" ref="E16:E79">IF(E15&lt;MAX($A$14:$A$129),E15+1,"")</f>
        <v>67</v>
      </c>
      <c r="F16" s="17">
        <f aca="true" t="shared" si="6" ref="F16:F64">IF(E16="","",(1-VLOOKUP(E15,$A$14:$B$129,2,FALSE))*F15)</f>
        <v>9761.79302068</v>
      </c>
      <c r="G16" s="18">
        <f t="shared" si="1"/>
        <v>1</v>
      </c>
      <c r="H16" s="15">
        <f t="shared" si="0"/>
        <v>117141516.24815999</v>
      </c>
      <c r="I16" s="8">
        <f t="shared" si="2"/>
        <v>1628338078.931947</v>
      </c>
      <c r="J16" s="9">
        <f t="shared" si="3"/>
        <v>38265944.85490088</v>
      </c>
      <c r="K16" s="8">
        <f t="shared" si="4"/>
        <v>1666604023.7868478</v>
      </c>
      <c r="L16" s="19">
        <f aca="true" t="shared" si="7" ref="L16:L79">IF(E16="","",L15*(1+$F$7))</f>
        <v>1</v>
      </c>
      <c r="M16" s="20">
        <f aca="true" t="shared" si="8" ref="M16:M79">IF(E16="","",(1-VLOOKUP(E15,$A$14:$B$129,2,FALSE))*M15)</f>
        <v>0.976179302068</v>
      </c>
      <c r="N16" s="21">
        <f aca="true" t="shared" si="9" ref="N16:N79">IF(E16="","",N15/((1+$A$7)*(1+$F$7)))</f>
        <v>0.9546063215462521</v>
      </c>
      <c r="O16" s="22">
        <f aca="true" t="shared" si="10" ref="O16:O79">IF(E16="","",L16*M16*N16)</f>
        <v>0.9318669327167212</v>
      </c>
      <c r="P16">
        <v>2</v>
      </c>
      <c r="Q16">
        <v>0.000504</v>
      </c>
    </row>
    <row r="17" spans="1:17" ht="12.75">
      <c r="A17">
        <v>3</v>
      </c>
      <c r="B17">
        <v>0.000197</v>
      </c>
      <c r="E17" s="16">
        <f t="shared" si="5"/>
        <v>68</v>
      </c>
      <c r="F17" s="17">
        <f t="shared" si="6"/>
        <v>9628.43716622449</v>
      </c>
      <c r="G17" s="18">
        <f t="shared" si="1"/>
        <v>1</v>
      </c>
      <c r="H17" s="15">
        <f t="shared" si="0"/>
        <v>115541245.99469389</v>
      </c>
      <c r="I17" s="8">
        <f t="shared" si="2"/>
        <v>1551062777.7921538</v>
      </c>
      <c r="J17" s="9">
        <f t="shared" si="3"/>
        <v>36449975.278115734</v>
      </c>
      <c r="K17" s="8">
        <f t="shared" si="4"/>
        <v>1587512753.0702696</v>
      </c>
      <c r="L17" s="19">
        <f t="shared" si="7"/>
        <v>1</v>
      </c>
      <c r="M17" s="20">
        <f t="shared" si="8"/>
        <v>0.9628437166224489</v>
      </c>
      <c r="N17" s="21">
        <f t="shared" si="9"/>
        <v>0.9326881500207641</v>
      </c>
      <c r="O17" s="22">
        <f t="shared" si="10"/>
        <v>0.8980329248157087</v>
      </c>
      <c r="P17">
        <v>3</v>
      </c>
      <c r="Q17">
        <v>0.000408</v>
      </c>
    </row>
    <row r="18" spans="1:17" ht="12.75">
      <c r="A18">
        <v>4</v>
      </c>
      <c r="B18">
        <v>0.000168</v>
      </c>
      <c r="E18" s="16">
        <f t="shared" si="5"/>
        <v>69</v>
      </c>
      <c r="F18" s="17">
        <f t="shared" si="6"/>
        <v>9484.337975594774</v>
      </c>
      <c r="G18" s="18">
        <f t="shared" si="1"/>
        <v>1</v>
      </c>
      <c r="H18" s="15">
        <f t="shared" si="0"/>
        <v>113812055.70713729</v>
      </c>
      <c r="I18" s="8">
        <f t="shared" si="2"/>
        <v>1473700697.3631322</v>
      </c>
      <c r="J18" s="9">
        <f t="shared" si="3"/>
        <v>34631966.38803372</v>
      </c>
      <c r="K18" s="8">
        <f t="shared" si="4"/>
        <v>1508332663.7511659</v>
      </c>
      <c r="L18" s="19">
        <f t="shared" si="7"/>
        <v>1</v>
      </c>
      <c r="M18" s="20">
        <f t="shared" si="8"/>
        <v>0.9484337975594773</v>
      </c>
      <c r="N18" s="21">
        <f t="shared" si="9"/>
        <v>0.9112732291360665</v>
      </c>
      <c r="O18" s="22">
        <f t="shared" si="10"/>
        <v>0.8642823293238072</v>
      </c>
      <c r="P18">
        <v>4</v>
      </c>
      <c r="Q18">
        <v>0.000357</v>
      </c>
    </row>
    <row r="19" spans="1:17" ht="12.75">
      <c r="A19">
        <v>5</v>
      </c>
      <c r="B19">
        <v>0.000151</v>
      </c>
      <c r="E19" s="16">
        <f t="shared" si="5"/>
        <v>70</v>
      </c>
      <c r="F19" s="17">
        <f t="shared" si="6"/>
        <v>9328.72844242919</v>
      </c>
      <c r="G19" s="18">
        <f t="shared" si="1"/>
        <v>1</v>
      </c>
      <c r="H19" s="15">
        <f t="shared" si="0"/>
        <v>111944741.30915028</v>
      </c>
      <c r="I19" s="8">
        <f t="shared" si="2"/>
        <v>1396387922.4420156</v>
      </c>
      <c r="J19" s="9">
        <f t="shared" si="3"/>
        <v>32815116.177387476</v>
      </c>
      <c r="K19" s="8">
        <f t="shared" si="4"/>
        <v>1429203038.6194031</v>
      </c>
      <c r="L19" s="19">
        <f t="shared" si="7"/>
        <v>1</v>
      </c>
      <c r="M19" s="20">
        <f t="shared" si="8"/>
        <v>0.932872844242919</v>
      </c>
      <c r="N19" s="21">
        <f t="shared" si="9"/>
        <v>0.8903500040411005</v>
      </c>
      <c r="O19" s="22">
        <f t="shared" si="10"/>
        <v>0.830583340641516</v>
      </c>
      <c r="P19">
        <v>5</v>
      </c>
      <c r="Q19">
        <v>0.000324</v>
      </c>
    </row>
    <row r="20" spans="1:17" ht="12.75">
      <c r="A20">
        <v>6</v>
      </c>
      <c r="B20">
        <v>0.000138</v>
      </c>
      <c r="E20" s="16">
        <f t="shared" si="5"/>
        <v>71</v>
      </c>
      <c r="F20" s="17">
        <f t="shared" si="6"/>
        <v>9161.324410529798</v>
      </c>
      <c r="G20" s="18">
        <f t="shared" si="1"/>
        <v>1</v>
      </c>
      <c r="H20" s="15">
        <f t="shared" si="0"/>
        <v>109935892.92635758</v>
      </c>
      <c r="I20" s="8">
        <f t="shared" si="2"/>
        <v>1319267145.6930456</v>
      </c>
      <c r="J20" s="9">
        <f t="shared" si="3"/>
        <v>31002777.923786674</v>
      </c>
      <c r="K20" s="8">
        <f t="shared" si="4"/>
        <v>1350269923.6168323</v>
      </c>
      <c r="L20" s="19">
        <f t="shared" si="7"/>
        <v>1</v>
      </c>
      <c r="M20" s="20">
        <f t="shared" si="8"/>
        <v>0.9161324410529799</v>
      </c>
      <c r="N20" s="21">
        <f t="shared" si="9"/>
        <v>0.8699071851891553</v>
      </c>
      <c r="O20" s="22">
        <f t="shared" si="10"/>
        <v>0.7969501930568674</v>
      </c>
      <c r="P20">
        <v>6</v>
      </c>
      <c r="Q20">
        <v>0.000301</v>
      </c>
    </row>
    <row r="21" spans="1:17" ht="12.75">
      <c r="A21">
        <v>7</v>
      </c>
      <c r="B21">
        <v>0.000129</v>
      </c>
      <c r="E21" s="16">
        <f t="shared" si="5"/>
        <v>72</v>
      </c>
      <c r="F21" s="17">
        <f t="shared" si="6"/>
        <v>8981.606709568436</v>
      </c>
      <c r="G21" s="18">
        <f t="shared" si="1"/>
        <v>1</v>
      </c>
      <c r="H21" s="15">
        <f t="shared" si="0"/>
        <v>107779280.51482123</v>
      </c>
      <c r="I21" s="8">
        <f t="shared" si="2"/>
        <v>1242490643.102011</v>
      </c>
      <c r="J21" s="9">
        <f t="shared" si="3"/>
        <v>29198530.11289735</v>
      </c>
      <c r="K21" s="8">
        <f t="shared" si="4"/>
        <v>1271689173.2149084</v>
      </c>
      <c r="L21" s="19">
        <f t="shared" si="7"/>
        <v>1</v>
      </c>
      <c r="M21" s="20">
        <f t="shared" si="8"/>
        <v>0.8981606709568436</v>
      </c>
      <c r="N21" s="21">
        <f t="shared" si="9"/>
        <v>0.8499337422463656</v>
      </c>
      <c r="O21" s="22">
        <f t="shared" si="10"/>
        <v>0.7633770602048567</v>
      </c>
      <c r="P21">
        <v>7</v>
      </c>
      <c r="Q21">
        <v>0.000286</v>
      </c>
    </row>
    <row r="22" spans="1:17" ht="12.75">
      <c r="A22">
        <v>8</v>
      </c>
      <c r="B22">
        <v>0.00012</v>
      </c>
      <c r="E22" s="16">
        <f t="shared" si="5"/>
        <v>73</v>
      </c>
      <c r="F22" s="17">
        <f t="shared" si="6"/>
        <v>8788.475220492584</v>
      </c>
      <c r="G22" s="18">
        <f t="shared" si="1"/>
        <v>1</v>
      </c>
      <c r="H22" s="15">
        <f t="shared" si="0"/>
        <v>105461702.64591101</v>
      </c>
      <c r="I22" s="8">
        <f t="shared" si="2"/>
        <v>1166227470.5689974</v>
      </c>
      <c r="J22" s="9">
        <f t="shared" si="3"/>
        <v>27406345.55837153</v>
      </c>
      <c r="K22" s="8">
        <f t="shared" si="4"/>
        <v>1193633816.127369</v>
      </c>
      <c r="L22" s="19">
        <f t="shared" si="7"/>
        <v>1</v>
      </c>
      <c r="M22" s="20">
        <f t="shared" si="8"/>
        <v>0.8788475220492585</v>
      </c>
      <c r="N22" s="21">
        <f t="shared" si="9"/>
        <v>0.8304188981400739</v>
      </c>
      <c r="O22" s="22">
        <f t="shared" si="10"/>
        <v>0.7298115908932795</v>
      </c>
      <c r="P22">
        <v>8</v>
      </c>
      <c r="Q22">
        <v>0.000328</v>
      </c>
    </row>
    <row r="23" spans="1:17" ht="12.75">
      <c r="A23">
        <v>9</v>
      </c>
      <c r="B23">
        <v>0.000112</v>
      </c>
      <c r="E23" s="16">
        <f t="shared" si="5"/>
        <v>74</v>
      </c>
      <c r="F23" s="17">
        <f t="shared" si="6"/>
        <v>8580.759608656243</v>
      </c>
      <c r="G23" s="18">
        <f t="shared" si="1"/>
        <v>1</v>
      </c>
      <c r="H23" s="15">
        <f t="shared" si="0"/>
        <v>102969115.30387491</v>
      </c>
      <c r="I23" s="8">
        <f t="shared" si="2"/>
        <v>1090664700.823494</v>
      </c>
      <c r="J23" s="9">
        <f t="shared" si="3"/>
        <v>25630620.46935219</v>
      </c>
      <c r="K23" s="8">
        <f t="shared" si="4"/>
        <v>1116295321.2928462</v>
      </c>
      <c r="L23" s="19">
        <f t="shared" si="7"/>
        <v>1</v>
      </c>
      <c r="M23" s="20">
        <f t="shared" si="8"/>
        <v>0.8580759608656243</v>
      </c>
      <c r="N23" s="21">
        <f t="shared" si="9"/>
        <v>0.8113521232438434</v>
      </c>
      <c r="O23" s="22">
        <f t="shared" si="10"/>
        <v>0.6962017527528254</v>
      </c>
      <c r="P23">
        <v>9</v>
      </c>
      <c r="Q23">
        <v>0.000362</v>
      </c>
    </row>
    <row r="24" spans="1:17" ht="12.75">
      <c r="A24">
        <v>10</v>
      </c>
      <c r="B24">
        <v>0.000107</v>
      </c>
      <c r="E24" s="16">
        <f t="shared" si="5"/>
        <v>75</v>
      </c>
      <c r="F24" s="17">
        <f t="shared" si="6"/>
        <v>8357.771408706092</v>
      </c>
      <c r="G24" s="18">
        <f t="shared" si="1"/>
        <v>1</v>
      </c>
      <c r="H24" s="15">
        <f t="shared" si="0"/>
        <v>100293256.90447311</v>
      </c>
      <c r="I24" s="8">
        <f t="shared" si="2"/>
        <v>1016002064.3883731</v>
      </c>
      <c r="J24" s="9">
        <f t="shared" si="3"/>
        <v>23876048.513126846</v>
      </c>
      <c r="K24" s="8">
        <f t="shared" si="4"/>
        <v>1039878112.9015</v>
      </c>
      <c r="L24" s="19">
        <f t="shared" si="7"/>
        <v>1</v>
      </c>
      <c r="M24" s="20">
        <f t="shared" si="8"/>
        <v>0.8357771408706094</v>
      </c>
      <c r="N24" s="21">
        <f t="shared" si="9"/>
        <v>0.7927231296959877</v>
      </c>
      <c r="O24" s="22">
        <f t="shared" si="10"/>
        <v>0.6625398708393139</v>
      </c>
      <c r="P24">
        <v>10</v>
      </c>
      <c r="Q24">
        <v>0.00039</v>
      </c>
    </row>
    <row r="25" spans="1:17" ht="12.75">
      <c r="A25">
        <v>11</v>
      </c>
      <c r="B25">
        <v>0.000113</v>
      </c>
      <c r="E25" s="16">
        <f t="shared" si="5"/>
        <v>76</v>
      </c>
      <c r="F25" s="17">
        <f t="shared" si="6"/>
        <v>8120.7617270980045</v>
      </c>
      <c r="G25" s="18">
        <f t="shared" si="1"/>
        <v>1</v>
      </c>
      <c r="H25" s="15">
        <f t="shared" si="0"/>
        <v>97449140.72517605</v>
      </c>
      <c r="I25" s="8">
        <f t="shared" si="2"/>
        <v>942428972.1763239</v>
      </c>
      <c r="J25" s="9">
        <f t="shared" si="3"/>
        <v>22147080.84614368</v>
      </c>
      <c r="K25" s="8">
        <f t="shared" si="4"/>
        <v>964576053.0224676</v>
      </c>
      <c r="L25" s="19">
        <f t="shared" si="7"/>
        <v>1</v>
      </c>
      <c r="M25" s="20">
        <f t="shared" si="8"/>
        <v>0.8120761727098007</v>
      </c>
      <c r="N25" s="21">
        <f t="shared" si="9"/>
        <v>0.7745218658485468</v>
      </c>
      <c r="O25" s="22">
        <f t="shared" si="10"/>
        <v>0.6289707524983416</v>
      </c>
      <c r="P25">
        <v>11</v>
      </c>
      <c r="Q25">
        <v>0.000413</v>
      </c>
    </row>
    <row r="26" spans="1:17" ht="12.75">
      <c r="A26">
        <v>12</v>
      </c>
      <c r="B26">
        <v>0.000135</v>
      </c>
      <c r="E26" s="16">
        <f t="shared" si="5"/>
        <v>77</v>
      </c>
      <c r="F26" s="17">
        <f t="shared" si="6"/>
        <v>7870.244348578758</v>
      </c>
      <c r="G26" s="18">
        <f t="shared" si="1"/>
        <v>1</v>
      </c>
      <c r="H26" s="15">
        <f t="shared" si="0"/>
        <v>94442932.1829451</v>
      </c>
      <c r="I26" s="8">
        <f t="shared" si="2"/>
        <v>870133120.8395225</v>
      </c>
      <c r="J26" s="9">
        <f t="shared" si="3"/>
        <v>20448128.339728843</v>
      </c>
      <c r="K26" s="8">
        <f t="shared" si="4"/>
        <v>890581249.1792513</v>
      </c>
      <c r="L26" s="19">
        <f t="shared" si="7"/>
        <v>1</v>
      </c>
      <c r="M26" s="20">
        <f t="shared" si="8"/>
        <v>0.7870244348578761</v>
      </c>
      <c r="N26" s="21">
        <f t="shared" si="9"/>
        <v>0.7567385108437193</v>
      </c>
      <c r="O26" s="22">
        <f t="shared" si="10"/>
        <v>0.5955716988319689</v>
      </c>
      <c r="P26">
        <v>12</v>
      </c>
      <c r="Q26">
        <v>0.000431</v>
      </c>
    </row>
    <row r="27" spans="1:17" ht="12.75">
      <c r="A27">
        <v>13</v>
      </c>
      <c r="B27">
        <v>0.000178</v>
      </c>
      <c r="E27" s="16">
        <f t="shared" si="5"/>
        <v>78</v>
      </c>
      <c r="F27" s="17">
        <f t="shared" si="6"/>
        <v>7604.088425198522</v>
      </c>
      <c r="G27" s="18">
        <f t="shared" si="1"/>
        <v>1</v>
      </c>
      <c r="H27" s="15">
        <f t="shared" si="0"/>
        <v>91249061.10238226</v>
      </c>
      <c r="I27" s="8">
        <f t="shared" si="2"/>
        <v>799332188.076869</v>
      </c>
      <c r="J27" s="9">
        <f t="shared" si="3"/>
        <v>18784306.419806484</v>
      </c>
      <c r="K27" s="8">
        <f t="shared" si="4"/>
        <v>818116494.4966755</v>
      </c>
      <c r="L27" s="19">
        <f t="shared" si="7"/>
        <v>1</v>
      </c>
      <c r="M27" s="20">
        <f t="shared" si="8"/>
        <v>0.7604088425198524</v>
      </c>
      <c r="N27" s="21">
        <f t="shared" si="9"/>
        <v>0.739363469314821</v>
      </c>
      <c r="O27" s="22">
        <f t="shared" si="10"/>
        <v>0.5622185199031454</v>
      </c>
      <c r="P27">
        <v>13</v>
      </c>
      <c r="Q27">
        <v>0.000446</v>
      </c>
    </row>
    <row r="28" spans="1:17" ht="12.75">
      <c r="A28">
        <v>14</v>
      </c>
      <c r="B28">
        <v>0.000237</v>
      </c>
      <c r="E28" s="16">
        <f t="shared" si="5"/>
        <v>79</v>
      </c>
      <c r="F28" s="17">
        <f t="shared" si="6"/>
        <v>7319.079586933656</v>
      </c>
      <c r="G28" s="18">
        <f t="shared" si="1"/>
        <v>1</v>
      </c>
      <c r="H28" s="15">
        <f t="shared" si="0"/>
        <v>87828955.04320388</v>
      </c>
      <c r="I28" s="8">
        <f t="shared" si="2"/>
        <v>730287539.4534717</v>
      </c>
      <c r="J28" s="9">
        <f t="shared" si="3"/>
        <v>17161757.17715664</v>
      </c>
      <c r="K28" s="8">
        <f t="shared" si="4"/>
        <v>747449296.6306283</v>
      </c>
      <c r="L28" s="19">
        <f t="shared" si="7"/>
        <v>1</v>
      </c>
      <c r="M28" s="20">
        <f t="shared" si="8"/>
        <v>0.7319079586933659</v>
      </c>
      <c r="N28" s="21">
        <f t="shared" si="9"/>
        <v>0.7223873662089115</v>
      </c>
      <c r="O28" s="22">
        <f t="shared" si="10"/>
        <v>0.5287210625878414</v>
      </c>
      <c r="P28">
        <v>14</v>
      </c>
      <c r="Q28">
        <v>0.000458</v>
      </c>
    </row>
    <row r="29" spans="1:17" ht="12.75">
      <c r="A29">
        <v>15</v>
      </c>
      <c r="B29">
        <v>0.000306</v>
      </c>
      <c r="E29" s="16">
        <f t="shared" si="5"/>
        <v>80</v>
      </c>
      <c r="F29" s="17">
        <f t="shared" si="6"/>
        <v>7013.200612836525</v>
      </c>
      <c r="G29" s="18">
        <f t="shared" si="1"/>
        <v>1</v>
      </c>
      <c r="H29" s="15">
        <f t="shared" si="0"/>
        <v>84158407.3540383</v>
      </c>
      <c r="I29" s="8">
        <f t="shared" si="2"/>
        <v>663290889.2765901</v>
      </c>
      <c r="J29" s="9">
        <f t="shared" si="3"/>
        <v>15587335.897999918</v>
      </c>
      <c r="K29" s="8">
        <f t="shared" si="4"/>
        <v>678878225.17459</v>
      </c>
      <c r="L29" s="19">
        <f t="shared" si="7"/>
        <v>1</v>
      </c>
      <c r="M29" s="20">
        <f t="shared" si="8"/>
        <v>0.7013200612836527</v>
      </c>
      <c r="N29" s="21">
        <f t="shared" si="9"/>
        <v>0.7058010417282965</v>
      </c>
      <c r="O29" s="22">
        <f t="shared" si="10"/>
        <v>0.4949924298389548</v>
      </c>
      <c r="P29">
        <v>15</v>
      </c>
      <c r="Q29">
        <v>0.00047</v>
      </c>
    </row>
    <row r="30" spans="1:17" ht="12.75">
      <c r="A30">
        <v>16</v>
      </c>
      <c r="B30">
        <v>0.000371</v>
      </c>
      <c r="E30" s="16">
        <f t="shared" si="5"/>
        <v>81</v>
      </c>
      <c r="F30" s="17">
        <f t="shared" si="6"/>
        <v>6687.346272762301</v>
      </c>
      <c r="G30" s="18">
        <f t="shared" si="1"/>
        <v>1</v>
      </c>
      <c r="H30" s="15">
        <f t="shared" si="0"/>
        <v>80248155.27314761</v>
      </c>
      <c r="I30" s="8">
        <f t="shared" si="2"/>
        <v>598630069.9014424</v>
      </c>
      <c r="J30" s="9">
        <f t="shared" si="3"/>
        <v>14067806.642683942</v>
      </c>
      <c r="K30" s="8">
        <f t="shared" si="4"/>
        <v>612697876.5441264</v>
      </c>
      <c r="L30" s="19">
        <f t="shared" si="7"/>
        <v>1</v>
      </c>
      <c r="M30" s="20">
        <f t="shared" si="8"/>
        <v>0.6687346272762302</v>
      </c>
      <c r="N30" s="21">
        <f t="shared" si="9"/>
        <v>0.6895955463881743</v>
      </c>
      <c r="O30" s="22">
        <f t="shared" si="10"/>
        <v>0.4611564206852441</v>
      </c>
      <c r="P30">
        <v>16</v>
      </c>
      <c r="Q30">
        <v>0.000481</v>
      </c>
    </row>
    <row r="31" spans="1:17" ht="12.75">
      <c r="A31">
        <v>17</v>
      </c>
      <c r="B31">
        <v>0.000421</v>
      </c>
      <c r="E31" s="16">
        <f t="shared" si="5"/>
        <v>82</v>
      </c>
      <c r="F31" s="17">
        <f t="shared" si="6"/>
        <v>6344.245284891958</v>
      </c>
      <c r="G31" s="18">
        <f t="shared" si="1"/>
        <v>1</v>
      </c>
      <c r="H31" s="15">
        <f t="shared" si="0"/>
        <v>76130943.4187035</v>
      </c>
      <c r="I31" s="8">
        <f t="shared" si="2"/>
        <v>536566933.1254229</v>
      </c>
      <c r="J31" s="9">
        <f t="shared" si="3"/>
        <v>12609322.92844748</v>
      </c>
      <c r="K31" s="8">
        <f t="shared" si="4"/>
        <v>549176256.0538703</v>
      </c>
      <c r="L31" s="19">
        <f t="shared" si="7"/>
        <v>1</v>
      </c>
      <c r="M31" s="20">
        <f t="shared" si="8"/>
        <v>0.634424528489196</v>
      </c>
      <c r="N31" s="21">
        <f t="shared" si="9"/>
        <v>0.6737621361877619</v>
      </c>
      <c r="O31" s="22">
        <f t="shared" si="10"/>
        <v>0.4274512255647943</v>
      </c>
      <c r="P31">
        <v>17</v>
      </c>
      <c r="Q31">
        <v>0.000495</v>
      </c>
    </row>
    <row r="32" spans="1:17" ht="12.75">
      <c r="A32">
        <v>18</v>
      </c>
      <c r="B32">
        <v>0.000446</v>
      </c>
      <c r="E32" s="16">
        <f t="shared" si="5"/>
        <v>83</v>
      </c>
      <c r="F32" s="17">
        <f t="shared" si="6"/>
        <v>5985.07852657837</v>
      </c>
      <c r="G32" s="18">
        <f t="shared" si="1"/>
        <v>1</v>
      </c>
      <c r="H32" s="15">
        <f t="shared" si="0"/>
        <v>71820942.31894043</v>
      </c>
      <c r="I32" s="8">
        <f t="shared" si="2"/>
        <v>477355313.7349299</v>
      </c>
      <c r="J32" s="9">
        <f t="shared" si="3"/>
        <v>11217849.872770889</v>
      </c>
      <c r="K32" s="8">
        <f t="shared" si="4"/>
        <v>488573163.6077008</v>
      </c>
      <c r="L32" s="19">
        <f t="shared" si="7"/>
        <v>1</v>
      </c>
      <c r="M32" s="20">
        <f t="shared" si="8"/>
        <v>0.5985078526578371</v>
      </c>
      <c r="N32" s="21">
        <f t="shared" si="9"/>
        <v>0.658292267892293</v>
      </c>
      <c r="O32" s="22">
        <f t="shared" si="10"/>
        <v>0.39399309167747393</v>
      </c>
      <c r="P32">
        <v>18</v>
      </c>
      <c r="Q32">
        <v>0.00051</v>
      </c>
    </row>
    <row r="33" spans="1:17" ht="12.75">
      <c r="A33">
        <v>19</v>
      </c>
      <c r="B33">
        <v>0.000453</v>
      </c>
      <c r="E33" s="16">
        <f t="shared" si="5"/>
        <v>84</v>
      </c>
      <c r="F33" s="17">
        <f t="shared" si="6"/>
        <v>5610.364730186351</v>
      </c>
      <c r="G33" s="18">
        <f t="shared" si="1"/>
        <v>1</v>
      </c>
      <c r="H33" s="15">
        <f t="shared" si="0"/>
        <v>67324376.76223621</v>
      </c>
      <c r="I33" s="8">
        <f t="shared" si="2"/>
        <v>421248786.8454646</v>
      </c>
      <c r="J33" s="9">
        <f t="shared" si="3"/>
        <v>9899346.49086845</v>
      </c>
      <c r="K33" s="8">
        <f t="shared" si="4"/>
        <v>431148133.33633304</v>
      </c>
      <c r="L33" s="19">
        <f t="shared" si="7"/>
        <v>1</v>
      </c>
      <c r="M33" s="20">
        <f t="shared" si="8"/>
        <v>0.5610364730186352</v>
      </c>
      <c r="N33" s="21">
        <f t="shared" si="9"/>
        <v>0.6431775944233443</v>
      </c>
      <c r="O33" s="22">
        <f t="shared" si="10"/>
        <v>0.36084608909988336</v>
      </c>
      <c r="P33">
        <v>19</v>
      </c>
      <c r="Q33">
        <v>0.000528</v>
      </c>
    </row>
    <row r="34" spans="1:17" ht="12.75">
      <c r="A34">
        <v>20</v>
      </c>
      <c r="B34">
        <v>0.000456</v>
      </c>
      <c r="E34" s="16">
        <f t="shared" si="5"/>
        <v>85</v>
      </c>
      <c r="F34" s="17">
        <f t="shared" si="6"/>
        <v>5220.259239402304</v>
      </c>
      <c r="G34" s="18">
        <f t="shared" si="1"/>
        <v>1</v>
      </c>
      <c r="H34" s="15">
        <f t="shared" si="0"/>
        <v>62643110.87282765</v>
      </c>
      <c r="I34" s="8">
        <f t="shared" si="2"/>
        <v>368505022.4635054</v>
      </c>
      <c r="J34" s="9">
        <f t="shared" si="3"/>
        <v>8659868.027892405</v>
      </c>
      <c r="K34" s="8">
        <f t="shared" si="4"/>
        <v>377164890.4913978</v>
      </c>
      <c r="L34" s="19">
        <f t="shared" si="7"/>
        <v>1</v>
      </c>
      <c r="M34" s="20">
        <f t="shared" si="8"/>
        <v>0.5220259239402305</v>
      </c>
      <c r="N34" s="21">
        <f t="shared" si="9"/>
        <v>0.6284099603550017</v>
      </c>
      <c r="O34" s="22">
        <f t="shared" si="10"/>
        <v>0.3280462901675634</v>
      </c>
      <c r="P34">
        <v>20</v>
      </c>
      <c r="Q34">
        <v>0.000549</v>
      </c>
    </row>
    <row r="35" spans="1:17" ht="12.75">
      <c r="A35">
        <v>21</v>
      </c>
      <c r="B35">
        <v>0.000464</v>
      </c>
      <c r="E35" s="16">
        <f t="shared" si="5"/>
        <v>86</v>
      </c>
      <c r="F35" s="17">
        <f t="shared" si="6"/>
        <v>4820.152469998315</v>
      </c>
      <c r="G35" s="18">
        <f t="shared" si="1"/>
        <v>1</v>
      </c>
      <c r="H35" s="15">
        <f t="shared" si="0"/>
        <v>57841829.63997978</v>
      </c>
      <c r="I35" s="8">
        <f t="shared" si="2"/>
        <v>319323060.851418</v>
      </c>
      <c r="J35" s="9">
        <f t="shared" si="3"/>
        <v>7504091.930008348</v>
      </c>
      <c r="K35" s="8">
        <f t="shared" si="4"/>
        <v>326827152.78142637</v>
      </c>
      <c r="L35" s="19">
        <f t="shared" si="7"/>
        <v>1</v>
      </c>
      <c r="M35" s="20">
        <f t="shared" si="8"/>
        <v>0.48201524699983156</v>
      </c>
      <c r="N35" s="21">
        <f t="shared" si="9"/>
        <v>0.613981397513436</v>
      </c>
      <c r="O35" s="22">
        <f t="shared" si="10"/>
        <v>0.2959483949757406</v>
      </c>
      <c r="P35">
        <v>21</v>
      </c>
      <c r="Q35">
        <v>0.000573</v>
      </c>
    </row>
    <row r="36" spans="1:17" ht="12.75">
      <c r="A36">
        <v>22</v>
      </c>
      <c r="B36">
        <v>0.000471</v>
      </c>
      <c r="E36" s="16">
        <f t="shared" si="5"/>
        <v>87</v>
      </c>
      <c r="F36" s="17">
        <f t="shared" si="6"/>
        <v>4413.278579853287</v>
      </c>
      <c r="G36" s="18">
        <f t="shared" si="1"/>
        <v>1</v>
      </c>
      <c r="H36" s="15">
        <f t="shared" si="0"/>
        <v>52959342.95823944</v>
      </c>
      <c r="I36" s="8">
        <f t="shared" si="2"/>
        <v>273867809.82318693</v>
      </c>
      <c r="J36" s="9">
        <f t="shared" si="3"/>
        <v>6435893.530844914</v>
      </c>
      <c r="K36" s="8">
        <f t="shared" si="4"/>
        <v>280303703.35403186</v>
      </c>
      <c r="L36" s="19">
        <f t="shared" si="7"/>
        <v>1</v>
      </c>
      <c r="M36" s="20">
        <f t="shared" si="8"/>
        <v>0.44132785798532875</v>
      </c>
      <c r="N36" s="21">
        <f t="shared" si="9"/>
        <v>0.5998841206775143</v>
      </c>
      <c r="O36" s="22">
        <f t="shared" si="10"/>
        <v>0.26474557401801985</v>
      </c>
      <c r="P36">
        <v>22</v>
      </c>
      <c r="Q36">
        <v>0.000599</v>
      </c>
    </row>
    <row r="37" spans="1:17" ht="12.75">
      <c r="A37">
        <v>23</v>
      </c>
      <c r="B37">
        <v>0.000481</v>
      </c>
      <c r="E37" s="16">
        <f t="shared" si="5"/>
        <v>88</v>
      </c>
      <c r="F37" s="17">
        <f t="shared" si="6"/>
        <v>4003.390918470833</v>
      </c>
      <c r="G37" s="18">
        <f t="shared" si="1"/>
        <v>1</v>
      </c>
      <c r="H37" s="15">
        <f t="shared" si="0"/>
        <v>48040691.02165</v>
      </c>
      <c r="I37" s="8">
        <f t="shared" si="2"/>
        <v>232263012.33238184</v>
      </c>
      <c r="J37" s="9">
        <f t="shared" si="3"/>
        <v>5458180.789810991</v>
      </c>
      <c r="K37" s="8">
        <f t="shared" si="4"/>
        <v>237721193.12219283</v>
      </c>
      <c r="L37" s="19">
        <f t="shared" si="7"/>
        <v>1</v>
      </c>
      <c r="M37" s="20">
        <f t="shared" si="8"/>
        <v>0.4003390918470834</v>
      </c>
      <c r="N37" s="21">
        <f t="shared" si="9"/>
        <v>0.5861105233781282</v>
      </c>
      <c r="O37" s="22">
        <f t="shared" si="10"/>
        <v>0.23464295465121857</v>
      </c>
      <c r="P37">
        <v>23</v>
      </c>
      <c r="Q37">
        <v>0.000627</v>
      </c>
    </row>
    <row r="38" spans="1:17" ht="12.75">
      <c r="A38">
        <v>24</v>
      </c>
      <c r="B38">
        <v>0.000492</v>
      </c>
      <c r="E38" s="16">
        <f t="shared" si="5"/>
        <v>89</v>
      </c>
      <c r="F38" s="17">
        <f t="shared" si="6"/>
        <v>3594.704756558738</v>
      </c>
      <c r="G38" s="18">
        <f t="shared" si="1"/>
        <v>1</v>
      </c>
      <c r="H38" s="15">
        <f t="shared" si="0"/>
        <v>43136457.07870486</v>
      </c>
      <c r="I38" s="8">
        <f t="shared" si="2"/>
        <v>194584736.04348797</v>
      </c>
      <c r="J38" s="9">
        <f t="shared" si="3"/>
        <v>4572741.297021982</v>
      </c>
      <c r="K38" s="8">
        <f t="shared" si="4"/>
        <v>199157477.34050995</v>
      </c>
      <c r="L38" s="19">
        <f t="shared" si="7"/>
        <v>1</v>
      </c>
      <c r="M38" s="20">
        <f t="shared" si="8"/>
        <v>0.35947047565587387</v>
      </c>
      <c r="N38" s="21">
        <f t="shared" si="9"/>
        <v>0.5726531737939698</v>
      </c>
      <c r="O38" s="22">
        <f t="shared" si="10"/>
        <v>0.20585190876956413</v>
      </c>
      <c r="P38">
        <v>24</v>
      </c>
      <c r="Q38">
        <v>0.000657</v>
      </c>
    </row>
    <row r="39" spans="1:17" ht="12.75">
      <c r="A39">
        <v>25</v>
      </c>
      <c r="B39">
        <v>0.000506</v>
      </c>
      <c r="E39" s="16">
        <f t="shared" si="5"/>
        <v>90</v>
      </c>
      <c r="F39" s="17">
        <f t="shared" si="6"/>
        <v>3191.8066527388783</v>
      </c>
      <c r="G39" s="18">
        <f t="shared" si="1"/>
        <v>1</v>
      </c>
      <c r="H39" s="15">
        <f t="shared" si="0"/>
        <v>38301679.83286654</v>
      </c>
      <c r="I39" s="8">
        <f t="shared" si="2"/>
        <v>160855797.5076434</v>
      </c>
      <c r="J39" s="9">
        <f t="shared" si="3"/>
        <v>3780111.241429632</v>
      </c>
      <c r="K39" s="8">
        <f t="shared" si="4"/>
        <v>164635908.74907303</v>
      </c>
      <c r="L39" s="19">
        <f t="shared" si="7"/>
        <v>1</v>
      </c>
      <c r="M39" s="20">
        <f t="shared" si="8"/>
        <v>0.3191806652738879</v>
      </c>
      <c r="N39" s="21">
        <f t="shared" si="9"/>
        <v>0.5595048107415436</v>
      </c>
      <c r="O39" s="22">
        <f t="shared" si="10"/>
        <v>0.1785831177164266</v>
      </c>
      <c r="P39">
        <v>25</v>
      </c>
      <c r="Q39">
        <v>0.000686</v>
      </c>
    </row>
    <row r="40" spans="1:17" ht="12.75">
      <c r="A40">
        <v>26</v>
      </c>
      <c r="B40">
        <v>0.000522</v>
      </c>
      <c r="E40" s="16">
        <f t="shared" si="5"/>
        <v>91</v>
      </c>
      <c r="F40" s="17">
        <f t="shared" si="6"/>
        <v>2799.511272470701</v>
      </c>
      <c r="G40" s="18">
        <f t="shared" si="1"/>
        <v>1</v>
      </c>
      <c r="H40" s="15">
        <f t="shared" si="0"/>
        <v>33594135.26964841</v>
      </c>
      <c r="I40" s="8">
        <f t="shared" si="2"/>
        <v>131041773.47942463</v>
      </c>
      <c r="J40" s="9">
        <f t="shared" si="3"/>
        <v>3079481.6767664887</v>
      </c>
      <c r="K40" s="8">
        <f t="shared" si="4"/>
        <v>134121255.15619111</v>
      </c>
      <c r="L40" s="19">
        <f t="shared" si="7"/>
        <v>1</v>
      </c>
      <c r="M40" s="20">
        <f t="shared" si="8"/>
        <v>0.27995112724707016</v>
      </c>
      <c r="N40" s="21">
        <f t="shared" si="9"/>
        <v>0.5466583397572482</v>
      </c>
      <c r="O40" s="22">
        <f t="shared" si="10"/>
        <v>0.1530376184340535</v>
      </c>
      <c r="P40">
        <v>26</v>
      </c>
      <c r="Q40">
        <v>0.000714</v>
      </c>
    </row>
    <row r="41" spans="1:17" ht="12.75">
      <c r="A41">
        <v>27</v>
      </c>
      <c r="B41">
        <v>0.000541</v>
      </c>
      <c r="E41" s="16">
        <f t="shared" si="5"/>
        <v>92</v>
      </c>
      <c r="F41" s="17">
        <f t="shared" si="6"/>
        <v>2422.6914561736</v>
      </c>
      <c r="G41" s="18">
        <f t="shared" si="1"/>
        <v>1</v>
      </c>
      <c r="H41" s="15">
        <f t="shared" si="0"/>
        <v>29072297.474083196</v>
      </c>
      <c r="I41" s="8">
        <f t="shared" si="2"/>
        <v>105048957.68210791</v>
      </c>
      <c r="J41" s="9">
        <f t="shared" si="3"/>
        <v>2468650.505529544</v>
      </c>
      <c r="K41" s="8">
        <f t="shared" si="4"/>
        <v>107517608.18763745</v>
      </c>
      <c r="L41" s="19">
        <f t="shared" si="7"/>
        <v>1</v>
      </c>
      <c r="M41" s="20">
        <f t="shared" si="8"/>
        <v>0.24226914561736002</v>
      </c>
      <c r="N41" s="21">
        <f t="shared" si="9"/>
        <v>0.5341068292694169</v>
      </c>
      <c r="O41" s="22">
        <f t="shared" si="10"/>
        <v>0.1293976051954988</v>
      </c>
      <c r="P41">
        <v>27</v>
      </c>
      <c r="Q41">
        <v>0.000738</v>
      </c>
    </row>
    <row r="42" spans="1:17" ht="12.75">
      <c r="A42">
        <v>28</v>
      </c>
      <c r="B42">
        <v>0.000565</v>
      </c>
      <c r="E42" s="16">
        <f t="shared" si="5"/>
        <v>93</v>
      </c>
      <c r="F42" s="17">
        <f t="shared" si="6"/>
        <v>2066.0688511333897</v>
      </c>
      <c r="G42" s="18">
        <f t="shared" si="1"/>
        <v>1</v>
      </c>
      <c r="H42" s="15">
        <f t="shared" si="0"/>
        <v>24792826.213600677</v>
      </c>
      <c r="I42" s="8">
        <f t="shared" si="2"/>
        <v>82724781.97403677</v>
      </c>
      <c r="J42" s="9">
        <f t="shared" si="3"/>
        <v>1944032.3763898704</v>
      </c>
      <c r="K42" s="8">
        <f t="shared" si="4"/>
        <v>84668814.35042664</v>
      </c>
      <c r="L42" s="19">
        <f t="shared" si="7"/>
        <v>1</v>
      </c>
      <c r="M42" s="20">
        <f t="shared" si="8"/>
        <v>0.206606885113339</v>
      </c>
      <c r="N42" s="21">
        <f t="shared" si="9"/>
        <v>0.521843506858248</v>
      </c>
      <c r="O42" s="22">
        <f t="shared" si="10"/>
        <v>0.10781646146860398</v>
      </c>
      <c r="P42">
        <v>28</v>
      </c>
      <c r="Q42">
        <v>0.000758</v>
      </c>
    </row>
    <row r="43" spans="1:17" ht="12.75">
      <c r="A43">
        <v>29</v>
      </c>
      <c r="B43">
        <v>0.000593</v>
      </c>
      <c r="E43" s="16">
        <f t="shared" si="5"/>
        <v>94</v>
      </c>
      <c r="F43" s="17">
        <f t="shared" si="6"/>
        <v>1733.9792743464643</v>
      </c>
      <c r="G43" s="18">
        <f t="shared" si="1"/>
        <v>1</v>
      </c>
      <c r="H43" s="15">
        <f t="shared" si="0"/>
        <v>20807751.29215757</v>
      </c>
      <c r="I43" s="8">
        <f t="shared" si="2"/>
        <v>63861063.05826907</v>
      </c>
      <c r="J43" s="9">
        <f t="shared" si="3"/>
        <v>1500734.981869328</v>
      </c>
      <c r="K43" s="8">
        <f t="shared" si="4"/>
        <v>65361798.04013839</v>
      </c>
      <c r="L43" s="19">
        <f t="shared" si="7"/>
        <v>1</v>
      </c>
      <c r="M43" s="20">
        <f t="shared" si="8"/>
        <v>0.17339792743464646</v>
      </c>
      <c r="N43" s="21">
        <f t="shared" si="9"/>
        <v>0.5098617556016101</v>
      </c>
      <c r="O43" s="22">
        <f t="shared" si="10"/>
        <v>0.08840897169950944</v>
      </c>
      <c r="P43">
        <v>29</v>
      </c>
      <c r="Q43">
        <v>0.000774</v>
      </c>
    </row>
    <row r="44" spans="1:17" ht="12.75">
      <c r="A44">
        <v>30</v>
      </c>
      <c r="B44">
        <v>0.000627</v>
      </c>
      <c r="E44" s="16">
        <f t="shared" si="5"/>
        <v>95</v>
      </c>
      <c r="F44" s="17">
        <f t="shared" si="6"/>
        <v>1430.1427559991052</v>
      </c>
      <c r="G44" s="18">
        <f t="shared" si="1"/>
        <v>1</v>
      </c>
      <c r="H44" s="15">
        <f t="shared" si="0"/>
        <v>17161713.071989264</v>
      </c>
      <c r="I44" s="8">
        <f t="shared" si="2"/>
        <v>48200084.968149126</v>
      </c>
      <c r="J44" s="9">
        <f t="shared" si="3"/>
        <v>1132701.9967515082</v>
      </c>
      <c r="K44" s="8">
        <f t="shared" si="4"/>
        <v>49332786.964900635</v>
      </c>
      <c r="L44" s="19">
        <f t="shared" si="7"/>
        <v>1</v>
      </c>
      <c r="M44" s="20">
        <f t="shared" si="8"/>
        <v>0.14301427559991053</v>
      </c>
      <c r="N44" s="21">
        <f t="shared" si="9"/>
        <v>0.4981551105047484</v>
      </c>
      <c r="O44" s="22">
        <f t="shared" si="10"/>
        <v>0.07124329226522998</v>
      </c>
      <c r="P44">
        <v>30</v>
      </c>
      <c r="Q44">
        <v>0.000784</v>
      </c>
    </row>
    <row r="45" spans="1:17" ht="12.75">
      <c r="A45">
        <v>31</v>
      </c>
      <c r="B45">
        <v>0.000667</v>
      </c>
      <c r="E45" s="16">
        <f t="shared" si="5"/>
        <v>96</v>
      </c>
      <c r="F45" s="17">
        <f t="shared" si="6"/>
        <v>1157.4302640003918</v>
      </c>
      <c r="G45" s="18">
        <f t="shared" si="1"/>
        <v>1</v>
      </c>
      <c r="H45" s="15">
        <f t="shared" si="0"/>
        <v>13889163.168004703</v>
      </c>
      <c r="I45" s="8">
        <f t="shared" si="2"/>
        <v>35443623.796895936</v>
      </c>
      <c r="J45" s="9">
        <f t="shared" si="3"/>
        <v>832925.1592270572</v>
      </c>
      <c r="K45" s="8">
        <f t="shared" si="4"/>
        <v>36276548.956122994</v>
      </c>
      <c r="L45" s="19">
        <f t="shared" si="7"/>
        <v>1</v>
      </c>
      <c r="M45" s="20">
        <f t="shared" si="8"/>
        <v>0.1157430264000392</v>
      </c>
      <c r="N45" s="21">
        <f t="shared" si="9"/>
        <v>0.48671725501196716</v>
      </c>
      <c r="O45" s="22">
        <f t="shared" si="10"/>
        <v>0.05633412809620472</v>
      </c>
      <c r="P45">
        <v>31</v>
      </c>
      <c r="Q45">
        <v>0.000789</v>
      </c>
    </row>
    <row r="46" spans="1:17" ht="12.75">
      <c r="A46">
        <v>32</v>
      </c>
      <c r="B46">
        <v>0.000712</v>
      </c>
      <c r="E46" s="16">
        <f t="shared" si="5"/>
        <v>97</v>
      </c>
      <c r="F46" s="17">
        <f t="shared" si="6"/>
        <v>917.6894185574627</v>
      </c>
      <c r="G46" s="18">
        <f t="shared" si="1"/>
        <v>1</v>
      </c>
      <c r="H46" s="15">
        <f t="shared" si="0"/>
        <v>11012273.022689551</v>
      </c>
      <c r="I46" s="8">
        <f t="shared" si="2"/>
        <v>25264275.933433443</v>
      </c>
      <c r="J46" s="9">
        <f t="shared" si="3"/>
        <v>593710.4844356879</v>
      </c>
      <c r="K46" s="8">
        <f t="shared" si="4"/>
        <v>25857986.417869132</v>
      </c>
      <c r="L46" s="19">
        <f t="shared" si="7"/>
        <v>1</v>
      </c>
      <c r="M46" s="20">
        <f t="shared" si="8"/>
        <v>0.09176894185574627</v>
      </c>
      <c r="N46" s="21">
        <f t="shared" si="9"/>
        <v>0.47554201759840464</v>
      </c>
      <c r="O46" s="22">
        <f t="shared" si="10"/>
        <v>0.04363998776295227</v>
      </c>
      <c r="P46">
        <v>32</v>
      </c>
      <c r="Q46">
        <v>0.000789</v>
      </c>
    </row>
    <row r="47" spans="1:17" ht="12.75">
      <c r="A47">
        <v>33</v>
      </c>
      <c r="B47">
        <v>0.000764</v>
      </c>
      <c r="E47" s="16">
        <f t="shared" si="5"/>
        <v>98</v>
      </c>
      <c r="F47" s="17">
        <f t="shared" si="6"/>
        <v>711.6222596203844</v>
      </c>
      <c r="G47" s="18">
        <f t="shared" si="1"/>
        <v>1</v>
      </c>
      <c r="H47" s="15">
        <f t="shared" si="0"/>
        <v>8539467.115444614</v>
      </c>
      <c r="I47" s="8">
        <f t="shared" si="2"/>
        <v>17318519.30242452</v>
      </c>
      <c r="J47" s="9">
        <f t="shared" si="3"/>
        <v>406985.20360697753</v>
      </c>
      <c r="K47" s="8">
        <f t="shared" si="4"/>
        <v>17725504.5060315</v>
      </c>
      <c r="L47" s="19">
        <f t="shared" si="7"/>
        <v>1</v>
      </c>
      <c r="M47" s="20">
        <f t="shared" si="8"/>
        <v>0.07116222596203844</v>
      </c>
      <c r="N47" s="21">
        <f t="shared" si="9"/>
        <v>0.46462336844006313</v>
      </c>
      <c r="O47" s="22">
        <f t="shared" si="10"/>
        <v>0.03306363313217522</v>
      </c>
      <c r="P47">
        <v>33</v>
      </c>
      <c r="Q47">
        <v>0.00079</v>
      </c>
    </row>
    <row r="48" spans="1:17" ht="12.75">
      <c r="A48">
        <v>34</v>
      </c>
      <c r="B48">
        <v>0.000825</v>
      </c>
      <c r="E48" s="16">
        <f t="shared" si="5"/>
        <v>99</v>
      </c>
      <c r="F48" s="17">
        <f t="shared" si="6"/>
        <v>538.7521338243621</v>
      </c>
      <c r="G48" s="18">
        <f t="shared" si="1"/>
        <v>1</v>
      </c>
      <c r="H48" s="15">
        <f t="shared" si="0"/>
        <v>6465025.605892345</v>
      </c>
      <c r="I48" s="8">
        <f t="shared" si="2"/>
        <v>11260478.900139153</v>
      </c>
      <c r="J48" s="9">
        <f t="shared" si="3"/>
        <v>264621.254153271</v>
      </c>
      <c r="K48" s="8">
        <f t="shared" si="4"/>
        <v>11525100.154292423</v>
      </c>
      <c r="L48" s="19">
        <f t="shared" si="7"/>
        <v>1</v>
      </c>
      <c r="M48" s="20">
        <f t="shared" si="8"/>
        <v>0.05387521338243621</v>
      </c>
      <c r="N48" s="21">
        <f t="shared" si="9"/>
        <v>0.45395541616029617</v>
      </c>
      <c r="O48" s="22">
        <f t="shared" si="10"/>
        <v>0.024456944911748588</v>
      </c>
      <c r="P48">
        <v>34</v>
      </c>
      <c r="Q48">
        <v>0.000791</v>
      </c>
    </row>
    <row r="49" spans="1:17" ht="12.75">
      <c r="A49">
        <v>35</v>
      </c>
      <c r="B49">
        <v>0.000892</v>
      </c>
      <c r="E49" s="16">
        <f t="shared" si="5"/>
        <v>100</v>
      </c>
      <c r="F49" s="17">
        <f t="shared" si="6"/>
        <v>397.47839428440255</v>
      </c>
      <c r="G49" s="18">
        <f t="shared" si="1"/>
        <v>1</v>
      </c>
      <c r="H49" s="15">
        <f t="shared" si="0"/>
        <v>4769740.731412831</v>
      </c>
      <c r="I49" s="8">
        <f t="shared" si="2"/>
        <v>6755359.4228795925</v>
      </c>
      <c r="J49" s="9">
        <f t="shared" si="3"/>
        <v>158750.94643767094</v>
      </c>
      <c r="K49" s="8">
        <f t="shared" si="4"/>
        <v>6914110.369317263</v>
      </c>
      <c r="L49" s="19">
        <f t="shared" si="7"/>
        <v>1</v>
      </c>
      <c r="M49" s="20">
        <f t="shared" si="8"/>
        <v>0.039747839428440256</v>
      </c>
      <c r="N49" s="21">
        <f t="shared" si="9"/>
        <v>0.4435324046509977</v>
      </c>
      <c r="O49" s="22">
        <f t="shared" si="10"/>
        <v>0.017629454801377845</v>
      </c>
      <c r="P49">
        <v>35</v>
      </c>
      <c r="Q49">
        <v>0.000792</v>
      </c>
    </row>
    <row r="50" spans="1:17" ht="12.75">
      <c r="A50">
        <v>36</v>
      </c>
      <c r="B50">
        <v>0.000971</v>
      </c>
      <c r="E50" s="16">
        <f t="shared" si="5"/>
        <v>101</v>
      </c>
      <c r="F50" s="17">
        <f t="shared" si="6"/>
        <v>238.48703657064152</v>
      </c>
      <c r="G50" s="18">
        <f t="shared" si="1"/>
        <v>1</v>
      </c>
      <c r="H50" s="15">
        <f t="shared" si="0"/>
        <v>2861844.4388476983</v>
      </c>
      <c r="I50" s="8">
        <f t="shared" si="2"/>
        <v>4052265.930469565</v>
      </c>
      <c r="J50" s="9">
        <f t="shared" si="3"/>
        <v>95228.24936603509</v>
      </c>
      <c r="K50" s="8">
        <f t="shared" si="4"/>
        <v>4147494.1798356003</v>
      </c>
      <c r="L50" s="19">
        <f t="shared" si="7"/>
        <v>1</v>
      </c>
      <c r="M50" s="20">
        <f t="shared" si="8"/>
        <v>0.023848703657064152</v>
      </c>
      <c r="N50" s="21">
        <f t="shared" si="9"/>
        <v>0.4333487099667784</v>
      </c>
      <c r="O50" s="22">
        <f t="shared" si="10"/>
        <v>0.010334804964168741</v>
      </c>
      <c r="P50">
        <v>36</v>
      </c>
      <c r="Q50">
        <v>0.000794</v>
      </c>
    </row>
    <row r="51" spans="1:17" ht="12.75">
      <c r="A51">
        <v>37</v>
      </c>
      <c r="B51">
        <v>0.001071</v>
      </c>
      <c r="E51" s="16">
        <f t="shared" si="5"/>
        <v>102</v>
      </c>
      <c r="F51" s="17">
        <f t="shared" si="6"/>
        <v>143.0922219423849</v>
      </c>
      <c r="G51" s="18">
        <f t="shared" si="1"/>
        <v>1</v>
      </c>
      <c r="H51" s="15">
        <f t="shared" si="0"/>
        <v>1717106.6633086188</v>
      </c>
      <c r="I51" s="8">
        <f t="shared" si="2"/>
        <v>2430387.5165269813</v>
      </c>
      <c r="J51" s="9">
        <f t="shared" si="3"/>
        <v>57114.10663838425</v>
      </c>
      <c r="K51" s="8">
        <f t="shared" si="4"/>
        <v>2487501.6231653653</v>
      </c>
      <c r="L51" s="19">
        <f t="shared" si="7"/>
        <v>1</v>
      </c>
      <c r="M51" s="20">
        <f t="shared" si="8"/>
        <v>0.01430922219423849</v>
      </c>
      <c r="N51" s="21">
        <f t="shared" si="9"/>
        <v>0.4233988372904527</v>
      </c>
      <c r="O51" s="22">
        <f t="shared" si="10"/>
        <v>0.0060585080395713165</v>
      </c>
      <c r="P51">
        <v>37</v>
      </c>
      <c r="Q51">
        <v>0.000823</v>
      </c>
    </row>
    <row r="52" spans="1:17" ht="12.75">
      <c r="A52">
        <v>38</v>
      </c>
      <c r="B52">
        <v>0.00119</v>
      </c>
      <c r="E52" s="16">
        <f t="shared" si="5"/>
        <v>103</v>
      </c>
      <c r="F52" s="17">
        <f t="shared" si="6"/>
        <v>85.85533316543093</v>
      </c>
      <c r="G52" s="18">
        <f t="shared" si="1"/>
        <v>1</v>
      </c>
      <c r="H52" s="15">
        <f t="shared" si="0"/>
        <v>1030263.9979851713</v>
      </c>
      <c r="I52" s="8">
        <f t="shared" si="2"/>
        <v>1457237.6251801942</v>
      </c>
      <c r="J52" s="9">
        <f t="shared" si="3"/>
        <v>34245.08419173468</v>
      </c>
      <c r="K52" s="8">
        <f t="shared" si="4"/>
        <v>1491482.7093719288</v>
      </c>
      <c r="L52" s="19">
        <f t="shared" si="7"/>
        <v>1</v>
      </c>
      <c r="M52" s="20">
        <f t="shared" si="8"/>
        <v>0.008585533316543093</v>
      </c>
      <c r="N52" s="21">
        <f t="shared" si="9"/>
        <v>0.41367741796819996</v>
      </c>
      <c r="O52" s="22">
        <f t="shared" si="10"/>
        <v>0.0035516412542675032</v>
      </c>
      <c r="P52">
        <v>38</v>
      </c>
      <c r="Q52">
        <v>0.000872</v>
      </c>
    </row>
    <row r="53" spans="1:17" ht="12.75">
      <c r="A53">
        <v>39</v>
      </c>
      <c r="B53">
        <v>0.001321</v>
      </c>
      <c r="E53" s="16">
        <f t="shared" si="5"/>
        <v>104</v>
      </c>
      <c r="F53" s="17">
        <f t="shared" si="6"/>
        <v>51.51319989925856</v>
      </c>
      <c r="G53" s="18">
        <f t="shared" si="1"/>
        <v>1</v>
      </c>
      <c r="H53" s="15">
        <f t="shared" si="0"/>
        <v>618158.3987911027</v>
      </c>
      <c r="I53" s="8">
        <f t="shared" si="2"/>
        <v>873324.3105808261</v>
      </c>
      <c r="J53" s="9">
        <f t="shared" si="3"/>
        <v>20523.12129864948</v>
      </c>
      <c r="K53" s="8">
        <f t="shared" si="4"/>
        <v>893847.4318794756</v>
      </c>
      <c r="L53" s="19">
        <f t="shared" si="7"/>
        <v>1</v>
      </c>
      <c r="M53" s="20">
        <f t="shared" si="8"/>
        <v>0.005151319989925855</v>
      </c>
      <c r="N53" s="21">
        <f t="shared" si="9"/>
        <v>0.40417920661279916</v>
      </c>
      <c r="O53" s="22">
        <f t="shared" si="10"/>
        <v>0.002082056426536885</v>
      </c>
      <c r="P53">
        <v>39</v>
      </c>
      <c r="Q53">
        <v>0.000945</v>
      </c>
    </row>
    <row r="54" spans="1:17" ht="12.75">
      <c r="A54">
        <v>40</v>
      </c>
      <c r="B54">
        <v>0.001453</v>
      </c>
      <c r="E54" s="16">
        <f t="shared" si="5"/>
        <v>105</v>
      </c>
      <c r="F54" s="17">
        <f t="shared" si="6"/>
        <v>30.907919939555136</v>
      </c>
      <c r="G54" s="18">
        <f t="shared" si="1"/>
        <v>1</v>
      </c>
      <c r="H54" s="15">
        <f t="shared" si="0"/>
        <v>370895.0392746616</v>
      </c>
      <c r="I54" s="8">
        <f t="shared" si="2"/>
        <v>522952.39260481397</v>
      </c>
      <c r="J54" s="9">
        <f t="shared" si="3"/>
        <v>12289.381226213169</v>
      </c>
      <c r="K54" s="8">
        <f t="shared" si="4"/>
        <v>535241.7738310271</v>
      </c>
      <c r="L54" s="19">
        <f t="shared" si="7"/>
        <v>1</v>
      </c>
      <c r="M54" s="20">
        <f t="shared" si="8"/>
        <v>0.0030907919939555132</v>
      </c>
      <c r="N54" s="21">
        <f t="shared" si="9"/>
        <v>0.39489907827337484</v>
      </c>
      <c r="O54" s="22">
        <f t="shared" si="10"/>
        <v>0.0012205509095477584</v>
      </c>
      <c r="P54">
        <v>40</v>
      </c>
      <c r="Q54">
        <v>0.001043</v>
      </c>
    </row>
    <row r="55" spans="1:17" ht="12.75">
      <c r="A55">
        <v>41</v>
      </c>
      <c r="B55">
        <v>0.001586</v>
      </c>
      <c r="E55" s="16">
        <f t="shared" si="5"/>
        <v>106</v>
      </c>
      <c r="F55" s="17">
        <f t="shared" si="6"/>
        <v>18.54475196373308</v>
      </c>
      <c r="G55" s="18">
        <f t="shared" si="1"/>
        <v>1</v>
      </c>
      <c r="H55" s="15">
        <f t="shared" si="0"/>
        <v>222537.02356479698</v>
      </c>
      <c r="I55" s="8">
        <f t="shared" si="2"/>
        <v>312704.7502662301</v>
      </c>
      <c r="J55" s="9">
        <f t="shared" si="3"/>
        <v>7348.561631256431</v>
      </c>
      <c r="K55" s="8">
        <f t="shared" si="4"/>
        <v>320053.3118974865</v>
      </c>
      <c r="L55" s="19">
        <f t="shared" si="7"/>
        <v>1</v>
      </c>
      <c r="M55" s="20">
        <f t="shared" si="8"/>
        <v>0.0018544751963733078</v>
      </c>
      <c r="N55" s="21">
        <f t="shared" si="9"/>
        <v>0.3858320256701268</v>
      </c>
      <c r="O55" s="22">
        <f t="shared" si="10"/>
        <v>0.0007155159215717196</v>
      </c>
      <c r="P55">
        <v>41</v>
      </c>
      <c r="Q55">
        <v>0.001168</v>
      </c>
    </row>
    <row r="56" spans="1:17" ht="12.75">
      <c r="A56">
        <v>42</v>
      </c>
      <c r="B56">
        <v>0.001727</v>
      </c>
      <c r="E56" s="16">
        <f t="shared" si="5"/>
        <v>107</v>
      </c>
      <c r="F56" s="17">
        <f t="shared" si="6"/>
        <v>11.126851178239848</v>
      </c>
      <c r="G56" s="18">
        <f t="shared" si="1"/>
        <v>1</v>
      </c>
      <c r="H56" s="15">
        <f t="shared" si="0"/>
        <v>133522.2141388782</v>
      </c>
      <c r="I56" s="8">
        <f t="shared" si="2"/>
        <v>186531.09775860832</v>
      </c>
      <c r="J56" s="9">
        <f t="shared" si="3"/>
        <v>4383.48079732731</v>
      </c>
      <c r="K56" s="8">
        <f t="shared" si="4"/>
        <v>190914.57855593562</v>
      </c>
      <c r="L56" s="19">
        <f t="shared" si="7"/>
        <v>1</v>
      </c>
      <c r="M56" s="20">
        <f t="shared" si="8"/>
        <v>0.0011126851178239847</v>
      </c>
      <c r="N56" s="21">
        <f t="shared" si="9"/>
        <v>0.3769731564925518</v>
      </c>
      <c r="O56" s="22">
        <f t="shared" si="10"/>
        <v>0.00041945242104839445</v>
      </c>
      <c r="P56">
        <v>42</v>
      </c>
      <c r="Q56">
        <v>0.001322</v>
      </c>
    </row>
    <row r="57" spans="1:17" ht="12.75">
      <c r="A57">
        <v>43</v>
      </c>
      <c r="B57">
        <v>0.001883</v>
      </c>
      <c r="E57" s="16">
        <f t="shared" si="5"/>
        <v>108</v>
      </c>
      <c r="F57" s="17">
        <f t="shared" si="6"/>
        <v>6.676110706943908</v>
      </c>
      <c r="G57" s="18">
        <f t="shared" si="1"/>
        <v>1</v>
      </c>
      <c r="H57" s="15">
        <f t="shared" si="0"/>
        <v>80113.3284833269</v>
      </c>
      <c r="I57" s="8">
        <f t="shared" si="2"/>
        <v>110801.25007260872</v>
      </c>
      <c r="J57" s="9">
        <f t="shared" si="3"/>
        <v>2603.8293767063133</v>
      </c>
      <c r="K57" s="8">
        <f t="shared" si="4"/>
        <v>113405.07944931503</v>
      </c>
      <c r="L57" s="19">
        <f t="shared" si="7"/>
        <v>1</v>
      </c>
      <c r="M57" s="20">
        <f t="shared" si="8"/>
        <v>0.0006676110706943908</v>
      </c>
      <c r="N57" s="21">
        <f t="shared" si="9"/>
        <v>0.36831769075969883</v>
      </c>
      <c r="O57" s="22">
        <f t="shared" si="10"/>
        <v>0.0002458929678837681</v>
      </c>
      <c r="P57">
        <v>43</v>
      </c>
      <c r="Q57">
        <v>0.001505</v>
      </c>
    </row>
    <row r="58" spans="1:17" ht="12.75">
      <c r="A58">
        <v>44</v>
      </c>
      <c r="B58">
        <v>0.002055</v>
      </c>
      <c r="E58" s="16">
        <f t="shared" si="5"/>
        <v>109</v>
      </c>
      <c r="F58" s="17">
        <f t="shared" si="6"/>
        <v>4.005666424166344</v>
      </c>
      <c r="G58" s="18">
        <f t="shared" si="1"/>
        <v>1</v>
      </c>
      <c r="H58" s="15">
        <f t="shared" si="0"/>
        <v>48067.99708999613</v>
      </c>
      <c r="I58" s="8">
        <f t="shared" si="2"/>
        <v>65337.0823593189</v>
      </c>
      <c r="J58" s="9">
        <f t="shared" si="3"/>
        <v>1535.4214354439991</v>
      </c>
      <c r="K58" s="8">
        <f t="shared" si="4"/>
        <v>66872.5037947629</v>
      </c>
      <c r="L58" s="19">
        <f t="shared" si="7"/>
        <v>1</v>
      </c>
      <c r="M58" s="20">
        <f t="shared" si="8"/>
        <v>0.00040056664241663447</v>
      </c>
      <c r="N58" s="21">
        <f t="shared" si="9"/>
        <v>0.3598609582410345</v>
      </c>
      <c r="O58" s="22">
        <f t="shared" si="10"/>
        <v>0.00014414829577944388</v>
      </c>
      <c r="P58">
        <v>44</v>
      </c>
      <c r="Q58">
        <v>0.001715</v>
      </c>
    </row>
    <row r="59" spans="1:17" ht="12.75">
      <c r="A59">
        <v>45</v>
      </c>
      <c r="B59">
        <v>0.002243</v>
      </c>
      <c r="E59" s="16">
        <f t="shared" si="5"/>
        <v>110</v>
      </c>
      <c r="F59" s="17">
        <f t="shared" si="6"/>
        <v>2.4033998544998068</v>
      </c>
      <c r="G59" s="18">
        <f t="shared" si="1"/>
        <v>1</v>
      </c>
      <c r="H59" s="15">
        <f t="shared" si="0"/>
        <v>28840.79825399768</v>
      </c>
      <c r="I59" s="8">
        <f t="shared" si="2"/>
        <v>38031.70554076522</v>
      </c>
      <c r="J59" s="9">
        <f t="shared" si="3"/>
        <v>893.7450802079857</v>
      </c>
      <c r="K59" s="8">
        <f t="shared" si="4"/>
        <v>38925.450620973206</v>
      </c>
      <c r="L59" s="19">
        <f t="shared" si="7"/>
        <v>1</v>
      </c>
      <c r="M59" s="20">
        <f t="shared" si="8"/>
        <v>0.00024033998544998068</v>
      </c>
      <c r="N59" s="21">
        <f t="shared" si="9"/>
        <v>0.3515983959365261</v>
      </c>
      <c r="O59" s="22">
        <f t="shared" si="10"/>
        <v>8.450315336362123E-05</v>
      </c>
      <c r="P59">
        <v>45</v>
      </c>
      <c r="Q59">
        <v>0.001948</v>
      </c>
    </row>
    <row r="60" spans="1:17" ht="12.75">
      <c r="A60">
        <v>46</v>
      </c>
      <c r="B60">
        <v>0.002439</v>
      </c>
      <c r="E60" s="16">
        <f t="shared" si="5"/>
        <v>111</v>
      </c>
      <c r="F60" s="17">
        <f t="shared" si="6"/>
        <v>1.442039912699884</v>
      </c>
      <c r="G60" s="18">
        <f t="shared" si="1"/>
        <v>1</v>
      </c>
      <c r="H60" s="15">
        <f t="shared" si="0"/>
        <v>17304.478952398607</v>
      </c>
      <c r="I60" s="8">
        <f t="shared" si="2"/>
        <v>21620.9716685746</v>
      </c>
      <c r="J60" s="9">
        <f t="shared" si="3"/>
        <v>508.09283421150474</v>
      </c>
      <c r="K60" s="8">
        <f t="shared" si="4"/>
        <v>22129.064502786103</v>
      </c>
      <c r="L60" s="19">
        <f t="shared" si="7"/>
        <v>1</v>
      </c>
      <c r="M60" s="20">
        <f t="shared" si="8"/>
        <v>0.0001442039912699884</v>
      </c>
      <c r="N60" s="21">
        <f t="shared" si="9"/>
        <v>0.34352554561458337</v>
      </c>
      <c r="O60" s="22">
        <f t="shared" si="10"/>
        <v>4.953775478082338E-05</v>
      </c>
      <c r="P60">
        <v>46</v>
      </c>
      <c r="Q60">
        <v>0.002198</v>
      </c>
    </row>
    <row r="61" spans="1:17" ht="12.75">
      <c r="A61">
        <v>47</v>
      </c>
      <c r="B61">
        <v>0.002633</v>
      </c>
      <c r="E61" s="16">
        <f t="shared" si="5"/>
        <v>112</v>
      </c>
      <c r="F61" s="17">
        <f t="shared" si="6"/>
        <v>0.8652239476199304</v>
      </c>
      <c r="G61" s="18">
        <f t="shared" si="1"/>
        <v>1</v>
      </c>
      <c r="H61" s="15">
        <f t="shared" si="0"/>
        <v>10382.687371439164</v>
      </c>
      <c r="I61" s="8">
        <f t="shared" si="2"/>
        <v>11746.377131346939</v>
      </c>
      <c r="J61" s="9">
        <f t="shared" si="3"/>
        <v>276.03986258665395</v>
      </c>
      <c r="K61" s="8">
        <f t="shared" si="4"/>
        <v>12022.416993933593</v>
      </c>
      <c r="L61" s="19">
        <f t="shared" si="7"/>
        <v>1</v>
      </c>
      <c r="M61" s="20">
        <f t="shared" si="8"/>
        <v>8.652239476199304E-05</v>
      </c>
      <c r="N61" s="21">
        <f t="shared" si="9"/>
        <v>0.3356380514065299</v>
      </c>
      <c r="O61" s="22">
        <f t="shared" si="10"/>
        <v>2.9040207980941896E-05</v>
      </c>
      <c r="P61">
        <v>47</v>
      </c>
      <c r="Q61">
        <v>0.002463</v>
      </c>
    </row>
    <row r="62" spans="1:17" ht="12.75">
      <c r="A62">
        <v>48</v>
      </c>
      <c r="B62">
        <v>0.002819</v>
      </c>
      <c r="E62" s="16">
        <f t="shared" si="5"/>
        <v>113</v>
      </c>
      <c r="F62" s="17">
        <f t="shared" si="6"/>
        <v>0.5191343685719582</v>
      </c>
      <c r="G62" s="18">
        <f t="shared" si="1"/>
        <v>1</v>
      </c>
      <c r="H62" s="15">
        <f t="shared" si="0"/>
        <v>6229.612422863498</v>
      </c>
      <c r="I62" s="8">
        <f t="shared" si="2"/>
        <v>5792.804571070095</v>
      </c>
      <c r="J62" s="9">
        <f t="shared" si="3"/>
        <v>136.13090742014768</v>
      </c>
      <c r="K62" s="8">
        <f t="shared" si="4"/>
        <v>5928.935478490243</v>
      </c>
      <c r="L62" s="19">
        <f t="shared" si="7"/>
        <v>1</v>
      </c>
      <c r="M62" s="20">
        <f t="shared" si="8"/>
        <v>5.191343685719583E-05</v>
      </c>
      <c r="N62" s="21">
        <f t="shared" si="9"/>
        <v>0.3279316574563067</v>
      </c>
      <c r="O62" s="22">
        <f t="shared" si="10"/>
        <v>1.702405939283355E-05</v>
      </c>
      <c r="P62">
        <v>48</v>
      </c>
      <c r="Q62">
        <v>0.00274</v>
      </c>
    </row>
    <row r="63" spans="1:17" ht="12.75">
      <c r="A63">
        <v>49</v>
      </c>
      <c r="B63">
        <v>0.003005</v>
      </c>
      <c r="E63" s="16">
        <f t="shared" si="5"/>
        <v>114</v>
      </c>
      <c r="F63" s="17">
        <f t="shared" si="6"/>
        <v>0.3114806211431749</v>
      </c>
      <c r="G63" s="18">
        <f t="shared" si="1"/>
        <v>1</v>
      </c>
      <c r="H63" s="15">
        <f t="shared" si="0"/>
        <v>3737.7674537180983</v>
      </c>
      <c r="I63" s="8">
        <f t="shared" si="2"/>
        <v>2191.168024772145</v>
      </c>
      <c r="J63" s="9">
        <f t="shared" si="3"/>
        <v>51.49244858214558</v>
      </c>
      <c r="K63" s="8">
        <f t="shared" si="4"/>
        <v>2242.660473354291</v>
      </c>
      <c r="L63" s="19">
        <f t="shared" si="7"/>
        <v>1</v>
      </c>
      <c r="M63" s="20">
        <f t="shared" si="8"/>
        <v>3.1148062114317495E-05</v>
      </c>
      <c r="N63" s="21">
        <f t="shared" si="9"/>
        <v>0.3204022056241394</v>
      </c>
      <c r="O63" s="22">
        <f t="shared" si="10"/>
        <v>9.97990780234502E-06</v>
      </c>
      <c r="P63">
        <v>49</v>
      </c>
      <c r="Q63">
        <v>0.003028</v>
      </c>
    </row>
    <row r="64" spans="1:17" ht="12.75">
      <c r="A64">
        <v>50</v>
      </c>
      <c r="B64">
        <v>0.003204</v>
      </c>
      <c r="E64" s="16">
        <f t="shared" si="5"/>
        <v>115</v>
      </c>
      <c r="F64" s="17">
        <f t="shared" si="6"/>
        <v>0.1868883726859049</v>
      </c>
      <c r="G64" s="18">
        <f t="shared" si="1"/>
        <v>1</v>
      </c>
      <c r="H64" s="15">
        <f t="shared" si="0"/>
        <v>2242.660472230859</v>
      </c>
      <c r="I64" s="8">
        <f t="shared" si="2"/>
        <v>1.123431957239518E-06</v>
      </c>
      <c r="J64" s="9">
        <f t="shared" si="3"/>
        <v>2.6400650995128757E-08</v>
      </c>
      <c r="K64" s="8">
        <f t="shared" si="4"/>
        <v>1.1498326082346467E-06</v>
      </c>
      <c r="L64" s="19">
        <f t="shared" si="7"/>
        <v>1</v>
      </c>
      <c r="M64" s="20">
        <f t="shared" si="8"/>
        <v>1.8688837268590496E-05</v>
      </c>
      <c r="N64" s="21">
        <f t="shared" si="9"/>
        <v>0.3130456332429305</v>
      </c>
      <c r="O64" s="22">
        <f t="shared" si="10"/>
        <v>5.850458897319992E-06</v>
      </c>
      <c r="P64">
        <v>50</v>
      </c>
      <c r="Q64">
        <v>0.00333</v>
      </c>
    </row>
    <row r="65" spans="1:17" ht="12.75">
      <c r="A65">
        <v>51</v>
      </c>
      <c r="B65">
        <v>0.003432</v>
      </c>
      <c r="E65" s="16">
        <f t="shared" si="5"/>
      </c>
      <c r="F65" s="17">
        <f aca="true" t="shared" si="11" ref="F65:F128">IF(E65="","",(1-VLOOKUP(E65,$A$14:$B$129,2,FALSE))*F64)</f>
      </c>
      <c r="G65" s="18">
        <f t="shared" si="1"/>
      </c>
      <c r="I65" s="8">
        <f t="shared" si="2"/>
      </c>
      <c r="J65" s="9">
        <f t="shared" si="3"/>
      </c>
      <c r="K65" s="8">
        <f t="shared" si="4"/>
      </c>
      <c r="L65" s="19">
        <f t="shared" si="7"/>
      </c>
      <c r="M65" s="20">
        <f t="shared" si="8"/>
      </c>
      <c r="N65" s="21">
        <f t="shared" si="9"/>
      </c>
      <c r="O65" s="22">
        <f t="shared" si="10"/>
      </c>
      <c r="P65">
        <v>51</v>
      </c>
      <c r="Q65">
        <v>0.003647</v>
      </c>
    </row>
    <row r="66" spans="1:17" ht="12.75">
      <c r="A66">
        <v>52</v>
      </c>
      <c r="B66">
        <v>0.003695</v>
      </c>
      <c r="E66" s="16">
        <f t="shared" si="5"/>
      </c>
      <c r="F66" s="17">
        <f t="shared" si="11"/>
      </c>
      <c r="G66" s="18">
        <f t="shared" si="1"/>
      </c>
      <c r="I66" s="8">
        <f t="shared" si="2"/>
      </c>
      <c r="J66" s="9">
        <f t="shared" si="3"/>
      </c>
      <c r="K66" s="8">
        <f t="shared" si="4"/>
      </c>
      <c r="L66" s="19">
        <f t="shared" si="7"/>
      </c>
      <c r="M66" s="20">
        <f t="shared" si="8"/>
      </c>
      <c r="N66" s="21">
        <f t="shared" si="9"/>
      </c>
      <c r="O66" s="22">
        <f t="shared" si="10"/>
      </c>
      <c r="P66">
        <v>52</v>
      </c>
      <c r="Q66">
        <v>0.00398</v>
      </c>
    </row>
    <row r="67" spans="1:17" ht="12.75">
      <c r="A67">
        <v>53</v>
      </c>
      <c r="B67">
        <v>0.004</v>
      </c>
      <c r="E67" s="16">
        <f t="shared" si="5"/>
      </c>
      <c r="F67" s="17">
        <f t="shared" si="11"/>
      </c>
      <c r="G67" s="18">
        <f t="shared" si="1"/>
      </c>
      <c r="I67" s="8">
        <f t="shared" si="2"/>
      </c>
      <c r="J67" s="9">
        <f t="shared" si="3"/>
      </c>
      <c r="K67" s="8">
        <f t="shared" si="4"/>
      </c>
      <c r="L67" s="19">
        <f t="shared" si="7"/>
      </c>
      <c r="M67" s="20">
        <f t="shared" si="8"/>
      </c>
      <c r="N67" s="21">
        <f t="shared" si="9"/>
      </c>
      <c r="O67" s="22">
        <f t="shared" si="10"/>
      </c>
      <c r="P67">
        <v>53</v>
      </c>
      <c r="Q67">
        <v>0.004331</v>
      </c>
    </row>
    <row r="68" spans="1:17" ht="12.75">
      <c r="A68">
        <v>54</v>
      </c>
      <c r="B68">
        <v>0.004346</v>
      </c>
      <c r="E68" s="16">
        <f t="shared" si="5"/>
      </c>
      <c r="F68" s="17">
        <f t="shared" si="11"/>
      </c>
      <c r="G68" s="18">
        <f t="shared" si="1"/>
      </c>
      <c r="I68" s="8">
        <f t="shared" si="2"/>
      </c>
      <c r="J68" s="9">
        <f t="shared" si="3"/>
      </c>
      <c r="K68" s="8">
        <f t="shared" si="4"/>
      </c>
      <c r="L68" s="19">
        <f t="shared" si="7"/>
      </c>
      <c r="M68" s="20">
        <f t="shared" si="8"/>
      </c>
      <c r="N68" s="21">
        <f t="shared" si="9"/>
      </c>
      <c r="O68" s="22">
        <f t="shared" si="10"/>
      </c>
      <c r="P68">
        <v>54</v>
      </c>
      <c r="Q68">
        <v>0.004698</v>
      </c>
    </row>
    <row r="69" spans="1:17" ht="12.75">
      <c r="A69">
        <v>55</v>
      </c>
      <c r="B69">
        <v>0.004725</v>
      </c>
      <c r="E69" s="16">
        <f t="shared" si="5"/>
      </c>
      <c r="F69" s="17">
        <f t="shared" si="11"/>
      </c>
      <c r="G69" s="18">
        <f t="shared" si="1"/>
      </c>
      <c r="I69" s="8">
        <f t="shared" si="2"/>
      </c>
      <c r="J69" s="9">
        <f t="shared" si="3"/>
      </c>
      <c r="K69" s="8">
        <f t="shared" si="4"/>
      </c>
      <c r="L69" s="19">
        <f t="shared" si="7"/>
      </c>
      <c r="M69" s="20">
        <f t="shared" si="8"/>
      </c>
      <c r="N69" s="21">
        <f t="shared" si="9"/>
      </c>
      <c r="O69" s="22">
        <f t="shared" si="10"/>
      </c>
      <c r="P69">
        <v>55</v>
      </c>
      <c r="Q69">
        <v>0.005077</v>
      </c>
    </row>
    <row r="70" spans="1:17" ht="12.75">
      <c r="A70">
        <v>56</v>
      </c>
      <c r="B70">
        <v>0.005137</v>
      </c>
      <c r="E70" s="16">
        <f t="shared" si="5"/>
      </c>
      <c r="F70" s="17">
        <f t="shared" si="11"/>
      </c>
      <c r="G70" s="18">
        <f t="shared" si="1"/>
      </c>
      <c r="I70" s="8">
        <f t="shared" si="2"/>
      </c>
      <c r="J70" s="9">
        <f t="shared" si="3"/>
      </c>
      <c r="K70" s="8">
        <f t="shared" si="4"/>
      </c>
      <c r="L70" s="19">
        <f t="shared" si="7"/>
      </c>
      <c r="M70" s="20">
        <f t="shared" si="8"/>
      </c>
      <c r="N70" s="21">
        <f t="shared" si="9"/>
      </c>
      <c r="O70" s="22">
        <f t="shared" si="10"/>
      </c>
      <c r="P70">
        <v>56</v>
      </c>
      <c r="Q70">
        <v>0.005465</v>
      </c>
    </row>
    <row r="71" spans="1:17" ht="12.75">
      <c r="A71">
        <v>57</v>
      </c>
      <c r="B71">
        <v>0.005594</v>
      </c>
      <c r="E71" s="16">
        <f t="shared" si="5"/>
      </c>
      <c r="F71" s="17">
        <f t="shared" si="11"/>
      </c>
      <c r="G71" s="18">
        <f t="shared" si="1"/>
      </c>
      <c r="I71" s="8">
        <f t="shared" si="2"/>
      </c>
      <c r="J71" s="9">
        <f t="shared" si="3"/>
      </c>
      <c r="K71" s="8">
        <f t="shared" si="4"/>
      </c>
      <c r="L71" s="19">
        <f t="shared" si="7"/>
      </c>
      <c r="M71" s="20">
        <f t="shared" si="8"/>
      </c>
      <c r="N71" s="21">
        <f t="shared" si="9"/>
      </c>
      <c r="O71" s="22">
        <f t="shared" si="10"/>
      </c>
      <c r="P71">
        <v>57</v>
      </c>
      <c r="Q71">
        <v>0.005861</v>
      </c>
    </row>
    <row r="72" spans="1:17" ht="12.75">
      <c r="A72">
        <v>58</v>
      </c>
      <c r="B72">
        <v>0.00611</v>
      </c>
      <c r="E72" s="16">
        <f t="shared" si="5"/>
      </c>
      <c r="F72" s="17">
        <f t="shared" si="11"/>
      </c>
      <c r="G72" s="18">
        <f t="shared" si="1"/>
      </c>
      <c r="I72" s="8">
        <f t="shared" si="2"/>
      </c>
      <c r="J72" s="9">
        <f t="shared" si="3"/>
      </c>
      <c r="K72" s="8">
        <f t="shared" si="4"/>
      </c>
      <c r="L72" s="19">
        <f t="shared" si="7"/>
      </c>
      <c r="M72" s="20">
        <f t="shared" si="8"/>
      </c>
      <c r="N72" s="21">
        <f t="shared" si="9"/>
      </c>
      <c r="O72" s="22">
        <f t="shared" si="10"/>
      </c>
      <c r="P72">
        <v>58</v>
      </c>
      <c r="Q72">
        <v>0.006265</v>
      </c>
    </row>
    <row r="73" spans="1:17" ht="12.75">
      <c r="A73">
        <v>59</v>
      </c>
      <c r="B73">
        <v>0.006697</v>
      </c>
      <c r="E73" s="16">
        <f t="shared" si="5"/>
      </c>
      <c r="F73" s="17">
        <f t="shared" si="11"/>
      </c>
      <c r="G73" s="18">
        <f t="shared" si="1"/>
      </c>
      <c r="I73" s="8">
        <f t="shared" si="2"/>
      </c>
      <c r="J73" s="9">
        <f t="shared" si="3"/>
      </c>
      <c r="K73" s="8">
        <f t="shared" si="4"/>
      </c>
      <c r="L73" s="19">
        <f t="shared" si="7"/>
      </c>
      <c r="M73" s="20">
        <f t="shared" si="8"/>
      </c>
      <c r="N73" s="21">
        <f t="shared" si="9"/>
      </c>
      <c r="O73" s="22">
        <f t="shared" si="10"/>
      </c>
      <c r="P73">
        <v>59</v>
      </c>
      <c r="Q73">
        <v>0.006694</v>
      </c>
    </row>
    <row r="74" spans="1:17" ht="12.75">
      <c r="A74">
        <v>60</v>
      </c>
      <c r="B74">
        <v>0.007389</v>
      </c>
      <c r="E74" s="16">
        <f t="shared" si="5"/>
      </c>
      <c r="F74" s="17">
        <f t="shared" si="11"/>
      </c>
      <c r="G74" s="18">
        <f t="shared" si="1"/>
      </c>
      <c r="I74" s="8">
        <f t="shared" si="2"/>
      </c>
      <c r="J74" s="9">
        <f t="shared" si="3"/>
      </c>
      <c r="K74" s="8">
        <f t="shared" si="4"/>
      </c>
      <c r="L74" s="19">
        <f t="shared" si="7"/>
      </c>
      <c r="M74" s="20">
        <f t="shared" si="8"/>
      </c>
      <c r="N74" s="21">
        <f t="shared" si="9"/>
      </c>
      <c r="O74" s="22">
        <f t="shared" si="10"/>
      </c>
      <c r="P74">
        <v>60</v>
      </c>
      <c r="Q74">
        <v>0.00717</v>
      </c>
    </row>
    <row r="75" spans="1:17" ht="12.75">
      <c r="A75">
        <v>61</v>
      </c>
      <c r="B75">
        <v>0.008167</v>
      </c>
      <c r="E75" s="16">
        <f>IF(E74&lt;MAX($A$14:$A$129),E74+1,"")</f>
      </c>
      <c r="F75" s="17">
        <f t="shared" si="11"/>
      </c>
      <c r="G75" s="18">
        <f t="shared" si="1"/>
      </c>
      <c r="I75" s="8">
        <f t="shared" si="2"/>
      </c>
      <c r="J75" s="9">
        <f t="shared" si="3"/>
      </c>
      <c r="K75" s="8">
        <f t="shared" si="4"/>
      </c>
      <c r="L75" s="19">
        <f t="shared" si="7"/>
      </c>
      <c r="M75" s="20">
        <f t="shared" si="8"/>
      </c>
      <c r="N75" s="21">
        <f t="shared" si="9"/>
      </c>
      <c r="O75" s="22">
        <f t="shared" si="10"/>
      </c>
      <c r="P75">
        <v>61</v>
      </c>
      <c r="Q75">
        <v>0.007714</v>
      </c>
    </row>
    <row r="76" spans="1:17" ht="12.75">
      <c r="A76">
        <v>62</v>
      </c>
      <c r="B76">
        <v>0.008977</v>
      </c>
      <c r="E76" s="16">
        <f t="shared" si="5"/>
      </c>
      <c r="F76" s="17">
        <f t="shared" si="11"/>
      </c>
      <c r="G76" s="18">
        <f t="shared" si="1"/>
      </c>
      <c r="I76" s="8">
        <f t="shared" si="2"/>
      </c>
      <c r="J76" s="9">
        <f t="shared" si="3"/>
      </c>
      <c r="K76" s="8">
        <f t="shared" si="4"/>
      </c>
      <c r="L76" s="19">
        <f t="shared" si="7"/>
      </c>
      <c r="M76" s="20">
        <f t="shared" si="8"/>
      </c>
      <c r="N76" s="21">
        <f t="shared" si="9"/>
      </c>
      <c r="O76" s="22">
        <f t="shared" si="10"/>
      </c>
      <c r="P76">
        <v>62</v>
      </c>
      <c r="Q76">
        <v>0.008348</v>
      </c>
    </row>
    <row r="77" spans="1:17" ht="12.75">
      <c r="A77">
        <v>63</v>
      </c>
      <c r="B77">
        <v>0.009776</v>
      </c>
      <c r="E77" s="16">
        <f t="shared" si="5"/>
      </c>
      <c r="F77" s="17">
        <f t="shared" si="11"/>
      </c>
      <c r="G77" s="18">
        <f t="shared" si="1"/>
      </c>
      <c r="I77" s="8">
        <f t="shared" si="2"/>
      </c>
      <c r="J77" s="9">
        <f t="shared" si="3"/>
      </c>
      <c r="K77" s="8">
        <f t="shared" si="4"/>
      </c>
      <c r="L77" s="19">
        <f t="shared" si="7"/>
      </c>
      <c r="M77" s="20">
        <f t="shared" si="8"/>
      </c>
      <c r="N77" s="21">
        <f t="shared" si="9"/>
      </c>
      <c r="O77" s="22">
        <f t="shared" si="10"/>
      </c>
      <c r="P77">
        <v>63</v>
      </c>
      <c r="Q77">
        <v>0.009093</v>
      </c>
    </row>
    <row r="78" spans="1:17" ht="12.75">
      <c r="A78">
        <v>64</v>
      </c>
      <c r="B78">
        <v>0.010581</v>
      </c>
      <c r="E78" s="16">
        <f t="shared" si="5"/>
      </c>
      <c r="F78" s="17">
        <f t="shared" si="11"/>
      </c>
      <c r="G78" s="18">
        <f t="shared" si="1"/>
      </c>
      <c r="I78" s="8">
        <f t="shared" si="2"/>
      </c>
      <c r="J78" s="9">
        <f t="shared" si="3"/>
      </c>
      <c r="K78" s="8">
        <f t="shared" si="4"/>
      </c>
      <c r="L78" s="19">
        <f t="shared" si="7"/>
      </c>
      <c r="M78" s="20">
        <f t="shared" si="8"/>
      </c>
      <c r="N78" s="21">
        <f t="shared" si="9"/>
      </c>
      <c r="O78" s="22">
        <f t="shared" si="10"/>
      </c>
      <c r="P78">
        <v>64</v>
      </c>
      <c r="Q78">
        <v>0.009968</v>
      </c>
    </row>
    <row r="79" spans="1:17" ht="12.75">
      <c r="A79">
        <v>65</v>
      </c>
      <c r="B79">
        <v>0.011466</v>
      </c>
      <c r="E79" s="16">
        <f t="shared" si="5"/>
      </c>
      <c r="F79" s="17">
        <f t="shared" si="11"/>
      </c>
      <c r="G79" s="18">
        <f aca="true" t="shared" si="12" ref="G79:G129">IF(E79="","",(1+$F$7)^(E79-$A$5))</f>
      </c>
      <c r="I79" s="8">
        <f aca="true" t="shared" si="13" ref="I79:I129">IF(E79="","",K78-H79)</f>
      </c>
      <c r="J79" s="9">
        <f aca="true" t="shared" si="14" ref="J79:J129">IF(E79="","",I79*((1+$A$7)*(1+$F$7)-1))</f>
      </c>
      <c r="K79" s="8">
        <f aca="true" t="shared" si="15" ref="K79:K129">IF(E79="","",I79+J79)</f>
      </c>
      <c r="L79" s="19">
        <f t="shared" si="7"/>
      </c>
      <c r="M79" s="20">
        <f t="shared" si="8"/>
      </c>
      <c r="N79" s="21">
        <f t="shared" si="9"/>
      </c>
      <c r="O79" s="22">
        <f t="shared" si="10"/>
      </c>
      <c r="P79">
        <v>65</v>
      </c>
      <c r="Q79">
        <v>0.010993</v>
      </c>
    </row>
    <row r="80" spans="1:17" ht="12.75">
      <c r="A80">
        <v>66</v>
      </c>
      <c r="B80">
        <v>0.012498</v>
      </c>
      <c r="E80" s="16">
        <f aca="true" t="shared" si="16" ref="E80:E129">IF(E79&lt;MAX($A$14:$A$129),E79+1,"")</f>
      </c>
      <c r="F80" s="17">
        <f t="shared" si="11"/>
      </c>
      <c r="G80" s="18">
        <f t="shared" si="12"/>
      </c>
      <c r="I80" s="8">
        <f t="shared" si="13"/>
      </c>
      <c r="J80" s="9">
        <f t="shared" si="14"/>
      </c>
      <c r="K80" s="8">
        <f t="shared" si="15"/>
      </c>
      <c r="L80" s="19">
        <f aca="true" t="shared" si="17" ref="L80:L129">IF(E80="","",L79*(1+$F$7))</f>
      </c>
      <c r="M80" s="20">
        <f aca="true" t="shared" si="18" ref="M80:M129">IF(E80="","",(1-VLOOKUP(E79,$A$14:$B$129,2,FALSE))*M79)</f>
      </c>
      <c r="N80" s="21">
        <f aca="true" t="shared" si="19" ref="N80:N129">IF(E80="","",N79/((1+$A$7)*(1+$F$7)))</f>
      </c>
      <c r="O80" s="22">
        <f aca="true" t="shared" si="20" ref="O80:O129">IF(E80="","",L80*M80*N80)</f>
      </c>
      <c r="P80">
        <v>66</v>
      </c>
      <c r="Q80">
        <v>0.012188</v>
      </c>
    </row>
    <row r="81" spans="1:17" ht="12.75">
      <c r="A81">
        <v>67</v>
      </c>
      <c r="B81">
        <v>0.013661</v>
      </c>
      <c r="E81" s="16">
        <f t="shared" si="16"/>
      </c>
      <c r="F81" s="17">
        <f t="shared" si="11"/>
      </c>
      <c r="G81" s="18">
        <f t="shared" si="12"/>
      </c>
      <c r="I81" s="8">
        <f t="shared" si="13"/>
      </c>
      <c r="J81" s="9">
        <f t="shared" si="14"/>
      </c>
      <c r="K81" s="8">
        <f t="shared" si="15"/>
      </c>
      <c r="L81" s="19">
        <f t="shared" si="17"/>
      </c>
      <c r="M81" s="20">
        <f t="shared" si="18"/>
      </c>
      <c r="N81" s="21">
        <f t="shared" si="19"/>
      </c>
      <c r="O81" s="22">
        <f t="shared" si="20"/>
      </c>
      <c r="P81">
        <v>67</v>
      </c>
      <c r="Q81">
        <v>0.013572</v>
      </c>
    </row>
    <row r="82" spans="1:17" ht="12.75">
      <c r="A82">
        <v>68</v>
      </c>
      <c r="B82">
        <v>0.014966</v>
      </c>
      <c r="E82" s="16">
        <f t="shared" si="16"/>
      </c>
      <c r="F82" s="17">
        <f t="shared" si="11"/>
      </c>
      <c r="G82" s="18">
        <f t="shared" si="12"/>
      </c>
      <c r="I82" s="8">
        <f t="shared" si="13"/>
      </c>
      <c r="J82" s="9">
        <f t="shared" si="14"/>
      </c>
      <c r="K82" s="8">
        <f t="shared" si="15"/>
      </c>
      <c r="L82" s="19">
        <f t="shared" si="17"/>
      </c>
      <c r="M82" s="20">
        <f t="shared" si="18"/>
      </c>
      <c r="N82" s="21">
        <f t="shared" si="19"/>
      </c>
      <c r="O82" s="22">
        <f t="shared" si="20"/>
      </c>
      <c r="P82">
        <v>68</v>
      </c>
      <c r="Q82">
        <v>0.01516</v>
      </c>
    </row>
    <row r="83" spans="1:17" ht="12.75">
      <c r="A83">
        <v>69</v>
      </c>
      <c r="B83">
        <v>0.016407</v>
      </c>
      <c r="E83" s="16">
        <f t="shared" si="16"/>
      </c>
      <c r="F83" s="17">
        <f t="shared" si="11"/>
      </c>
      <c r="G83" s="18">
        <f t="shared" si="12"/>
      </c>
      <c r="I83" s="8">
        <f t="shared" si="13"/>
      </c>
      <c r="J83" s="9">
        <f t="shared" si="14"/>
      </c>
      <c r="K83" s="8">
        <f t="shared" si="15"/>
      </c>
      <c r="L83" s="19">
        <f t="shared" si="17"/>
      </c>
      <c r="M83" s="20">
        <f t="shared" si="18"/>
      </c>
      <c r="N83" s="21">
        <f t="shared" si="19"/>
      </c>
      <c r="O83" s="22">
        <f t="shared" si="20"/>
      </c>
      <c r="P83">
        <v>69</v>
      </c>
      <c r="Q83">
        <v>0.016946</v>
      </c>
    </row>
    <row r="84" spans="1:17" ht="12.75">
      <c r="A84">
        <v>70</v>
      </c>
      <c r="B84">
        <v>0.017945</v>
      </c>
      <c r="E84" s="16">
        <f t="shared" si="16"/>
      </c>
      <c r="F84" s="17">
        <f t="shared" si="11"/>
      </c>
      <c r="G84" s="18">
        <f t="shared" si="12"/>
      </c>
      <c r="I84" s="8">
        <f t="shared" si="13"/>
      </c>
      <c r="J84" s="9">
        <f t="shared" si="14"/>
      </c>
      <c r="K84" s="8">
        <f t="shared" si="15"/>
      </c>
      <c r="L84" s="19">
        <f t="shared" si="17"/>
      </c>
      <c r="M84" s="20">
        <f t="shared" si="18"/>
      </c>
      <c r="N84" s="21">
        <f t="shared" si="19"/>
      </c>
      <c r="O84" s="22">
        <f t="shared" si="20"/>
      </c>
      <c r="P84">
        <v>70</v>
      </c>
      <c r="Q84">
        <v>0.01892</v>
      </c>
    </row>
    <row r="85" spans="1:17" ht="12.75">
      <c r="A85">
        <v>71</v>
      </c>
      <c r="B85">
        <v>0.019617</v>
      </c>
      <c r="E85" s="16">
        <f t="shared" si="16"/>
      </c>
      <c r="F85" s="17">
        <f t="shared" si="11"/>
      </c>
      <c r="G85" s="18">
        <f t="shared" si="12"/>
      </c>
      <c r="I85" s="8">
        <f t="shared" si="13"/>
      </c>
      <c r="J85" s="9">
        <f t="shared" si="14"/>
      </c>
      <c r="K85" s="8">
        <f t="shared" si="15"/>
      </c>
      <c r="L85" s="19">
        <f t="shared" si="17"/>
      </c>
      <c r="M85" s="20">
        <f t="shared" si="18"/>
      </c>
      <c r="N85" s="21">
        <f t="shared" si="19"/>
      </c>
      <c r="O85" s="22">
        <f t="shared" si="20"/>
      </c>
      <c r="P85">
        <v>71</v>
      </c>
      <c r="Q85">
        <v>0.021071</v>
      </c>
    </row>
    <row r="86" spans="1:17" ht="12.75">
      <c r="A86">
        <v>72</v>
      </c>
      <c r="B86">
        <v>0.021503</v>
      </c>
      <c r="E86" s="16">
        <f t="shared" si="16"/>
      </c>
      <c r="F86" s="17">
        <f t="shared" si="11"/>
      </c>
      <c r="G86" s="18">
        <f t="shared" si="12"/>
      </c>
      <c r="I86" s="8">
        <f t="shared" si="13"/>
      </c>
      <c r="J86" s="9">
        <f t="shared" si="14"/>
      </c>
      <c r="K86" s="8">
        <f t="shared" si="15"/>
      </c>
      <c r="L86" s="19">
        <f t="shared" si="17"/>
      </c>
      <c r="M86" s="20">
        <f t="shared" si="18"/>
      </c>
      <c r="N86" s="21">
        <f t="shared" si="19"/>
      </c>
      <c r="O86" s="22">
        <f t="shared" si="20"/>
      </c>
      <c r="P86">
        <v>72</v>
      </c>
      <c r="Q86">
        <v>0.023388</v>
      </c>
    </row>
    <row r="87" spans="1:17" ht="12.75">
      <c r="A87">
        <v>73</v>
      </c>
      <c r="B87">
        <v>0.023635</v>
      </c>
      <c r="E87" s="16">
        <f t="shared" si="16"/>
      </c>
      <c r="F87" s="17">
        <f t="shared" si="11"/>
      </c>
      <c r="G87" s="18">
        <f t="shared" si="12"/>
      </c>
      <c r="I87" s="8">
        <f t="shared" si="13"/>
      </c>
      <c r="J87" s="9">
        <f t="shared" si="14"/>
      </c>
      <c r="K87" s="8">
        <f t="shared" si="15"/>
      </c>
      <c r="L87" s="19">
        <f t="shared" si="17"/>
      </c>
      <c r="M87" s="20">
        <f t="shared" si="18"/>
      </c>
      <c r="N87" s="21">
        <f t="shared" si="19"/>
      </c>
      <c r="O87" s="22">
        <f t="shared" si="20"/>
      </c>
      <c r="P87">
        <v>73</v>
      </c>
      <c r="Q87">
        <v>0.025871</v>
      </c>
    </row>
    <row r="88" spans="1:17" ht="12.75">
      <c r="A88">
        <v>74</v>
      </c>
      <c r="B88">
        <v>0.025987</v>
      </c>
      <c r="E88" s="16">
        <f t="shared" si="16"/>
      </c>
      <c r="F88" s="17">
        <f t="shared" si="11"/>
      </c>
      <c r="G88" s="18">
        <f t="shared" si="12"/>
      </c>
      <c r="I88" s="8">
        <f t="shared" si="13"/>
      </c>
      <c r="J88" s="9">
        <f t="shared" si="14"/>
      </c>
      <c r="K88" s="8">
        <f t="shared" si="15"/>
      </c>
      <c r="L88" s="19">
        <f t="shared" si="17"/>
      </c>
      <c r="M88" s="20">
        <f t="shared" si="18"/>
      </c>
      <c r="N88" s="21">
        <f t="shared" si="19"/>
      </c>
      <c r="O88" s="22">
        <f t="shared" si="20"/>
      </c>
      <c r="P88">
        <v>74</v>
      </c>
      <c r="Q88">
        <v>0.028552</v>
      </c>
    </row>
    <row r="89" spans="1:17" ht="12.75">
      <c r="A89">
        <v>75</v>
      </c>
      <c r="B89">
        <v>0.028358</v>
      </c>
      <c r="E89" s="16">
        <f t="shared" si="16"/>
      </c>
      <c r="F89" s="17">
        <f t="shared" si="11"/>
      </c>
      <c r="G89" s="18">
        <f t="shared" si="12"/>
      </c>
      <c r="I89" s="8">
        <f t="shared" si="13"/>
      </c>
      <c r="J89" s="9">
        <f t="shared" si="14"/>
      </c>
      <c r="K89" s="8">
        <f t="shared" si="15"/>
      </c>
      <c r="L89" s="19">
        <f t="shared" si="17"/>
      </c>
      <c r="M89" s="20">
        <f t="shared" si="18"/>
      </c>
      <c r="N89" s="21">
        <f t="shared" si="19"/>
      </c>
      <c r="O89" s="22">
        <f t="shared" si="20"/>
      </c>
      <c r="P89">
        <v>75</v>
      </c>
      <c r="Q89">
        <v>0.031477</v>
      </c>
    </row>
    <row r="90" spans="1:17" ht="12.75">
      <c r="A90">
        <v>76</v>
      </c>
      <c r="B90">
        <v>0.030849</v>
      </c>
      <c r="E90" s="16">
        <f t="shared" si="16"/>
      </c>
      <c r="F90" s="17">
        <f t="shared" si="11"/>
      </c>
      <c r="G90" s="18">
        <f t="shared" si="12"/>
      </c>
      <c r="I90" s="8">
        <f t="shared" si="13"/>
      </c>
      <c r="J90" s="9">
        <f t="shared" si="14"/>
      </c>
      <c r="K90" s="8">
        <f t="shared" si="15"/>
      </c>
      <c r="L90" s="19">
        <f t="shared" si="17"/>
      </c>
      <c r="M90" s="20">
        <f t="shared" si="18"/>
      </c>
      <c r="N90" s="21">
        <f t="shared" si="19"/>
      </c>
      <c r="O90" s="22">
        <f t="shared" si="20"/>
      </c>
      <c r="P90">
        <v>76</v>
      </c>
      <c r="Q90">
        <v>0.034686</v>
      </c>
    </row>
    <row r="91" spans="1:17" ht="12.75">
      <c r="A91">
        <v>77</v>
      </c>
      <c r="B91">
        <v>0.033818</v>
      </c>
      <c r="E91" s="16">
        <f t="shared" si="16"/>
      </c>
      <c r="F91" s="17">
        <f t="shared" si="11"/>
      </c>
      <c r="G91" s="18">
        <f t="shared" si="12"/>
      </c>
      <c r="I91" s="8">
        <f t="shared" si="13"/>
      </c>
      <c r="J91" s="9">
        <f t="shared" si="14"/>
      </c>
      <c r="K91" s="8">
        <f t="shared" si="15"/>
      </c>
      <c r="L91" s="19">
        <f t="shared" si="17"/>
      </c>
      <c r="M91" s="20">
        <f t="shared" si="18"/>
      </c>
      <c r="N91" s="21">
        <f t="shared" si="19"/>
      </c>
      <c r="O91" s="22">
        <f t="shared" si="20"/>
      </c>
      <c r="P91">
        <v>77</v>
      </c>
      <c r="Q91">
        <v>0.038225</v>
      </c>
    </row>
    <row r="92" spans="1:17" ht="12.75">
      <c r="A92">
        <v>78</v>
      </c>
      <c r="B92">
        <v>0.037481</v>
      </c>
      <c r="E92" s="16">
        <f t="shared" si="16"/>
      </c>
      <c r="F92" s="17">
        <f t="shared" si="11"/>
      </c>
      <c r="G92" s="18">
        <f t="shared" si="12"/>
      </c>
      <c r="I92" s="8">
        <f t="shared" si="13"/>
      </c>
      <c r="J92" s="9">
        <f t="shared" si="14"/>
      </c>
      <c r="K92" s="8">
        <f t="shared" si="15"/>
      </c>
      <c r="L92" s="19">
        <f t="shared" si="17"/>
      </c>
      <c r="M92" s="20">
        <f t="shared" si="18"/>
      </c>
      <c r="N92" s="21">
        <f t="shared" si="19"/>
      </c>
      <c r="O92" s="22">
        <f t="shared" si="20"/>
      </c>
      <c r="P92">
        <v>78</v>
      </c>
      <c r="Q92">
        <v>0.042132</v>
      </c>
    </row>
    <row r="93" spans="1:17" ht="12.75">
      <c r="A93">
        <v>79</v>
      </c>
      <c r="B93">
        <v>0.041792</v>
      </c>
      <c r="E93" s="16">
        <f t="shared" si="16"/>
      </c>
      <c r="F93" s="17">
        <f t="shared" si="11"/>
      </c>
      <c r="G93" s="18">
        <f t="shared" si="12"/>
      </c>
      <c r="I93" s="8">
        <f t="shared" si="13"/>
      </c>
      <c r="J93" s="9">
        <f t="shared" si="14"/>
      </c>
      <c r="K93" s="8">
        <f t="shared" si="15"/>
      </c>
      <c r="L93" s="19">
        <f t="shared" si="17"/>
      </c>
      <c r="M93" s="20">
        <f t="shared" si="18"/>
      </c>
      <c r="N93" s="21">
        <f t="shared" si="19"/>
      </c>
      <c r="O93" s="22">
        <f t="shared" si="20"/>
      </c>
      <c r="P93">
        <v>79</v>
      </c>
      <c r="Q93">
        <v>0.046427</v>
      </c>
    </row>
    <row r="94" spans="1:17" ht="12.75">
      <c r="A94">
        <v>80</v>
      </c>
      <c r="B94">
        <v>0.046463</v>
      </c>
      <c r="E94" s="16">
        <f t="shared" si="16"/>
      </c>
      <c r="F94" s="17">
        <f t="shared" si="11"/>
      </c>
      <c r="G94" s="18">
        <f t="shared" si="12"/>
      </c>
      <c r="I94" s="8">
        <f t="shared" si="13"/>
      </c>
      <c r="J94" s="9">
        <f t="shared" si="14"/>
      </c>
      <c r="K94" s="8">
        <f t="shared" si="15"/>
      </c>
      <c r="L94" s="19">
        <f t="shared" si="17"/>
      </c>
      <c r="M94" s="20">
        <f t="shared" si="18"/>
      </c>
      <c r="N94" s="21">
        <f t="shared" si="19"/>
      </c>
      <c r="O94" s="22">
        <f t="shared" si="20"/>
      </c>
      <c r="P94">
        <v>80</v>
      </c>
      <c r="Q94">
        <v>0.051128</v>
      </c>
    </row>
    <row r="95" spans="1:17" ht="12.75">
      <c r="A95">
        <v>81</v>
      </c>
      <c r="B95">
        <v>0.051306</v>
      </c>
      <c r="E95" s="16">
        <f t="shared" si="16"/>
      </c>
      <c r="F95" s="17">
        <f t="shared" si="11"/>
      </c>
      <c r="G95" s="18">
        <f t="shared" si="12"/>
      </c>
      <c r="I95" s="8">
        <f t="shared" si="13"/>
      </c>
      <c r="J95" s="9">
        <f t="shared" si="14"/>
      </c>
      <c r="K95" s="8">
        <f t="shared" si="15"/>
      </c>
      <c r="L95" s="19">
        <f t="shared" si="17"/>
      </c>
      <c r="M95" s="20">
        <f t="shared" si="18"/>
      </c>
      <c r="N95" s="21">
        <f t="shared" si="19"/>
      </c>
      <c r="O95" s="22">
        <f t="shared" si="20"/>
      </c>
      <c r="P95">
        <v>81</v>
      </c>
      <c r="Q95">
        <v>0.05625</v>
      </c>
    </row>
    <row r="96" spans="1:17" ht="12.75">
      <c r="A96">
        <v>82</v>
      </c>
      <c r="B96">
        <v>0.056613</v>
      </c>
      <c r="E96" s="16">
        <f t="shared" si="16"/>
      </c>
      <c r="F96" s="17">
        <f t="shared" si="11"/>
      </c>
      <c r="G96" s="18">
        <f t="shared" si="12"/>
      </c>
      <c r="I96" s="8">
        <f t="shared" si="13"/>
      </c>
      <c r="J96" s="9">
        <f t="shared" si="14"/>
      </c>
      <c r="K96" s="8">
        <f t="shared" si="15"/>
      </c>
      <c r="L96" s="19">
        <f t="shared" si="17"/>
      </c>
      <c r="M96" s="20">
        <f t="shared" si="18"/>
      </c>
      <c r="N96" s="21">
        <f t="shared" si="19"/>
      </c>
      <c r="O96" s="22">
        <f t="shared" si="20"/>
      </c>
      <c r="P96">
        <v>82</v>
      </c>
      <c r="Q96">
        <v>0.061809</v>
      </c>
    </row>
    <row r="97" spans="1:17" ht="12.75">
      <c r="A97">
        <v>83</v>
      </c>
      <c r="B97">
        <v>0.062608</v>
      </c>
      <c r="E97" s="16">
        <f t="shared" si="16"/>
      </c>
      <c r="F97" s="17">
        <f t="shared" si="11"/>
      </c>
      <c r="G97" s="18">
        <f t="shared" si="12"/>
      </c>
      <c r="I97" s="8">
        <f t="shared" si="13"/>
      </c>
      <c r="J97" s="9">
        <f t="shared" si="14"/>
      </c>
      <c r="K97" s="8">
        <f t="shared" si="15"/>
      </c>
      <c r="L97" s="19">
        <f t="shared" si="17"/>
      </c>
      <c r="M97" s="20">
        <f t="shared" si="18"/>
      </c>
      <c r="N97" s="21">
        <f t="shared" si="19"/>
      </c>
      <c r="O97" s="22">
        <f t="shared" si="20"/>
      </c>
      <c r="P97">
        <v>83</v>
      </c>
      <c r="Q97">
        <v>0.067826</v>
      </c>
    </row>
    <row r="98" spans="1:17" ht="12.75">
      <c r="A98">
        <v>84</v>
      </c>
      <c r="B98">
        <v>0.069533</v>
      </c>
      <c r="E98" s="16">
        <f t="shared" si="16"/>
      </c>
      <c r="F98" s="17">
        <f t="shared" si="11"/>
      </c>
      <c r="G98" s="18">
        <f t="shared" si="12"/>
      </c>
      <c r="I98" s="8">
        <f t="shared" si="13"/>
      </c>
      <c r="J98" s="9">
        <f t="shared" si="14"/>
      </c>
      <c r="K98" s="8">
        <f t="shared" si="15"/>
      </c>
      <c r="L98" s="19">
        <f t="shared" si="17"/>
      </c>
      <c r="M98" s="20">
        <f t="shared" si="18"/>
      </c>
      <c r="N98" s="21">
        <f t="shared" si="19"/>
      </c>
      <c r="O98" s="22">
        <f t="shared" si="20"/>
      </c>
      <c r="P98">
        <v>84</v>
      </c>
      <c r="Q98">
        <v>0.074322</v>
      </c>
    </row>
    <row r="99" spans="1:17" ht="12.75">
      <c r="A99">
        <v>85</v>
      </c>
      <c r="B99">
        <v>0.076645</v>
      </c>
      <c r="E99" s="16">
        <f t="shared" si="16"/>
      </c>
      <c r="F99" s="17">
        <f t="shared" si="11"/>
      </c>
      <c r="G99" s="18">
        <f t="shared" si="12"/>
      </c>
      <c r="I99" s="8">
        <f t="shared" si="13"/>
      </c>
      <c r="J99" s="9">
        <f t="shared" si="14"/>
      </c>
      <c r="K99" s="8">
        <f t="shared" si="15"/>
      </c>
      <c r="L99" s="19">
        <f t="shared" si="17"/>
      </c>
      <c r="M99" s="20">
        <f t="shared" si="18"/>
      </c>
      <c r="N99" s="21">
        <f t="shared" si="19"/>
      </c>
      <c r="O99" s="22">
        <f t="shared" si="20"/>
      </c>
      <c r="P99">
        <v>85</v>
      </c>
      <c r="Q99">
        <v>0.081326</v>
      </c>
    </row>
    <row r="100" spans="1:17" ht="12.75">
      <c r="A100">
        <v>86</v>
      </c>
      <c r="B100">
        <v>0.084411</v>
      </c>
      <c r="E100" s="16">
        <f t="shared" si="16"/>
      </c>
      <c r="F100" s="17">
        <f t="shared" si="11"/>
      </c>
      <c r="G100" s="18">
        <f t="shared" si="12"/>
      </c>
      <c r="I100" s="8">
        <f t="shared" si="13"/>
      </c>
      <c r="J100" s="9">
        <f t="shared" si="14"/>
      </c>
      <c r="K100" s="8">
        <f t="shared" si="15"/>
      </c>
      <c r="L100" s="19">
        <f t="shared" si="17"/>
      </c>
      <c r="M100" s="20">
        <f t="shared" si="18"/>
      </c>
      <c r="N100" s="21">
        <f t="shared" si="19"/>
      </c>
      <c r="O100" s="22">
        <f t="shared" si="20"/>
      </c>
      <c r="P100">
        <v>86</v>
      </c>
      <c r="Q100">
        <v>0.088863</v>
      </c>
    </row>
    <row r="101" spans="1:17" ht="12.75">
      <c r="A101">
        <v>87</v>
      </c>
      <c r="B101">
        <v>0.092876</v>
      </c>
      <c r="E101" s="16">
        <f t="shared" si="16"/>
      </c>
      <c r="F101" s="17">
        <f t="shared" si="11"/>
      </c>
      <c r="G101" s="18">
        <f t="shared" si="12"/>
      </c>
      <c r="I101" s="8">
        <f t="shared" si="13"/>
      </c>
      <c r="J101" s="9">
        <f t="shared" si="14"/>
      </c>
      <c r="K101" s="8">
        <f t="shared" si="15"/>
      </c>
      <c r="L101" s="19">
        <f t="shared" si="17"/>
      </c>
      <c r="M101" s="20">
        <f t="shared" si="18"/>
      </c>
      <c r="N101" s="21">
        <f t="shared" si="19"/>
      </c>
      <c r="O101" s="22">
        <f t="shared" si="20"/>
      </c>
      <c r="P101">
        <v>87</v>
      </c>
      <c r="Q101">
        <v>0.096958</v>
      </c>
    </row>
    <row r="102" spans="1:17" ht="12.75">
      <c r="A102">
        <v>88</v>
      </c>
      <c r="B102">
        <v>0.102085</v>
      </c>
      <c r="E102" s="16">
        <f t="shared" si="16"/>
      </c>
      <c r="F102" s="17">
        <f t="shared" si="11"/>
      </c>
      <c r="G102" s="18">
        <f t="shared" si="12"/>
      </c>
      <c r="I102" s="8">
        <f t="shared" si="13"/>
      </c>
      <c r="J102" s="9">
        <f t="shared" si="14"/>
      </c>
      <c r="K102" s="8">
        <f t="shared" si="15"/>
      </c>
      <c r="L102" s="19">
        <f t="shared" si="17"/>
      </c>
      <c r="M102" s="20">
        <f t="shared" si="18"/>
      </c>
      <c r="N102" s="21">
        <f t="shared" si="19"/>
      </c>
      <c r="O102" s="22">
        <f t="shared" si="20"/>
      </c>
      <c r="P102">
        <v>88</v>
      </c>
      <c r="Q102">
        <v>0.105631</v>
      </c>
    </row>
    <row r="103" spans="1:17" ht="12.75">
      <c r="A103">
        <v>89</v>
      </c>
      <c r="B103">
        <v>0.112081</v>
      </c>
      <c r="E103" s="16">
        <f t="shared" si="16"/>
      </c>
      <c r="F103" s="17">
        <f t="shared" si="11"/>
      </c>
      <c r="G103" s="18">
        <f t="shared" si="12"/>
      </c>
      <c r="I103" s="8">
        <f t="shared" si="13"/>
      </c>
      <c r="J103" s="9">
        <f t="shared" si="14"/>
      </c>
      <c r="K103" s="8">
        <f t="shared" si="15"/>
      </c>
      <c r="L103" s="19">
        <f t="shared" si="17"/>
      </c>
      <c r="M103" s="20">
        <f t="shared" si="18"/>
      </c>
      <c r="N103" s="21">
        <f t="shared" si="19"/>
      </c>
      <c r="O103" s="22">
        <f t="shared" si="20"/>
      </c>
      <c r="P103">
        <v>89</v>
      </c>
      <c r="Q103">
        <v>0.114858</v>
      </c>
    </row>
    <row r="104" spans="1:17" ht="12.75">
      <c r="A104">
        <v>90</v>
      </c>
      <c r="B104">
        <v>0.122907</v>
      </c>
      <c r="E104" s="16">
        <f t="shared" si="16"/>
      </c>
      <c r="F104" s="17">
        <f t="shared" si="11"/>
      </c>
      <c r="G104" s="18">
        <f t="shared" si="12"/>
      </c>
      <c r="I104" s="8">
        <f t="shared" si="13"/>
      </c>
      <c r="J104" s="9">
        <f t="shared" si="14"/>
      </c>
      <c r="K104" s="8">
        <f t="shared" si="15"/>
      </c>
      <c r="L104" s="19">
        <f t="shared" si="17"/>
      </c>
      <c r="M104" s="20">
        <f t="shared" si="18"/>
      </c>
      <c r="N104" s="21">
        <f t="shared" si="19"/>
      </c>
      <c r="O104" s="22">
        <f t="shared" si="20"/>
      </c>
      <c r="P104">
        <v>90</v>
      </c>
      <c r="Q104">
        <v>0.124612</v>
      </c>
    </row>
    <row r="105" spans="1:17" ht="12.75">
      <c r="A105">
        <v>91</v>
      </c>
      <c r="B105">
        <v>0.134602</v>
      </c>
      <c r="E105" s="16">
        <f t="shared" si="16"/>
      </c>
      <c r="F105" s="17">
        <f t="shared" si="11"/>
      </c>
      <c r="G105" s="18">
        <f t="shared" si="12"/>
      </c>
      <c r="I105" s="8">
        <f t="shared" si="13"/>
      </c>
      <c r="J105" s="9">
        <f t="shared" si="14"/>
      </c>
      <c r="K105" s="8">
        <f t="shared" si="15"/>
      </c>
      <c r="L105" s="19">
        <f t="shared" si="17"/>
      </c>
      <c r="M105" s="20">
        <f t="shared" si="18"/>
      </c>
      <c r="N105" s="21">
        <f t="shared" si="19"/>
      </c>
      <c r="O105" s="22">
        <f t="shared" si="20"/>
      </c>
      <c r="P105">
        <v>91</v>
      </c>
      <c r="Q105">
        <v>0.134861</v>
      </c>
    </row>
    <row r="106" spans="1:17" ht="12.75">
      <c r="A106">
        <v>92</v>
      </c>
      <c r="B106">
        <v>0.147201</v>
      </c>
      <c r="E106" s="16">
        <f t="shared" si="16"/>
      </c>
      <c r="F106" s="17">
        <f t="shared" si="11"/>
      </c>
      <c r="G106" s="18">
        <f t="shared" si="12"/>
      </c>
      <c r="I106" s="8">
        <f t="shared" si="13"/>
      </c>
      <c r="J106" s="9">
        <f t="shared" si="14"/>
      </c>
      <c r="K106" s="8">
        <f t="shared" si="15"/>
      </c>
      <c r="L106" s="19">
        <f t="shared" si="17"/>
      </c>
      <c r="M106" s="20">
        <f t="shared" si="18"/>
      </c>
      <c r="N106" s="21">
        <f t="shared" si="19"/>
      </c>
      <c r="O106" s="22">
        <f t="shared" si="20"/>
      </c>
      <c r="P106">
        <v>92</v>
      </c>
      <c r="Q106">
        <v>0.145575</v>
      </c>
    </row>
    <row r="107" spans="1:17" ht="12.75">
      <c r="A107">
        <v>93</v>
      </c>
      <c r="B107">
        <v>0.160735</v>
      </c>
      <c r="E107" s="16">
        <f t="shared" si="16"/>
      </c>
      <c r="F107" s="17">
        <f t="shared" si="11"/>
      </c>
      <c r="G107" s="18">
        <f t="shared" si="12"/>
      </c>
      <c r="I107" s="8">
        <f t="shared" si="13"/>
      </c>
      <c r="J107" s="9">
        <f t="shared" si="14"/>
      </c>
      <c r="K107" s="8">
        <f t="shared" si="15"/>
      </c>
      <c r="L107" s="19">
        <f t="shared" si="17"/>
      </c>
      <c r="M107" s="20">
        <f t="shared" si="18"/>
      </c>
      <c r="N107" s="21">
        <f t="shared" si="19"/>
      </c>
      <c r="O107" s="22">
        <f t="shared" si="20"/>
      </c>
      <c r="P107">
        <v>93</v>
      </c>
      <c r="Q107">
        <v>0.156727</v>
      </c>
    </row>
    <row r="108" spans="1:17" ht="12.75">
      <c r="A108">
        <v>94</v>
      </c>
      <c r="B108">
        <v>0.175225</v>
      </c>
      <c r="E108" s="16">
        <f t="shared" si="16"/>
      </c>
      <c r="F108" s="17">
        <f t="shared" si="11"/>
      </c>
      <c r="G108" s="18">
        <f t="shared" si="12"/>
      </c>
      <c r="I108" s="8">
        <f t="shared" si="13"/>
      </c>
      <c r="J108" s="9">
        <f t="shared" si="14"/>
      </c>
      <c r="K108" s="8">
        <f t="shared" si="15"/>
      </c>
      <c r="L108" s="19">
        <f t="shared" si="17"/>
      </c>
      <c r="M108" s="20">
        <f t="shared" si="18"/>
      </c>
      <c r="N108" s="21">
        <f t="shared" si="19"/>
      </c>
      <c r="O108" s="22">
        <f t="shared" si="20"/>
      </c>
      <c r="P108">
        <v>94</v>
      </c>
      <c r="Q108">
        <v>0.16829</v>
      </c>
    </row>
    <row r="109" spans="1:17" ht="12.75">
      <c r="A109">
        <v>95</v>
      </c>
      <c r="B109">
        <v>0.190689</v>
      </c>
      <c r="E109" s="16">
        <f t="shared" si="16"/>
      </c>
      <c r="F109" s="17">
        <f t="shared" si="11"/>
      </c>
      <c r="G109" s="18">
        <f t="shared" si="12"/>
      </c>
      <c r="I109" s="8">
        <f t="shared" si="13"/>
      </c>
      <c r="J109" s="9">
        <f t="shared" si="14"/>
      </c>
      <c r="K109" s="8">
        <f t="shared" si="15"/>
      </c>
      <c r="L109" s="19">
        <f t="shared" si="17"/>
      </c>
      <c r="M109" s="20">
        <f t="shared" si="18"/>
      </c>
      <c r="N109" s="21">
        <f t="shared" si="19"/>
      </c>
      <c r="O109" s="22">
        <f t="shared" si="20"/>
      </c>
      <c r="P109">
        <v>95</v>
      </c>
      <c r="Q109">
        <v>0.180245</v>
      </c>
    </row>
    <row r="110" spans="1:17" ht="12.75">
      <c r="A110">
        <v>96</v>
      </c>
      <c r="B110">
        <v>0.207132</v>
      </c>
      <c r="E110" s="16">
        <f t="shared" si="16"/>
      </c>
      <c r="F110" s="17">
        <f t="shared" si="11"/>
      </c>
      <c r="G110" s="18">
        <f t="shared" si="12"/>
      </c>
      <c r="I110" s="8">
        <f t="shared" si="13"/>
      </c>
      <c r="J110" s="9">
        <f t="shared" si="14"/>
      </c>
      <c r="K110" s="8">
        <f t="shared" si="15"/>
      </c>
      <c r="L110" s="19">
        <f t="shared" si="17"/>
      </c>
      <c r="M110" s="20">
        <f t="shared" si="18"/>
      </c>
      <c r="N110" s="21">
        <f t="shared" si="19"/>
      </c>
      <c r="O110" s="22">
        <f t="shared" si="20"/>
      </c>
      <c r="P110">
        <v>96</v>
      </c>
      <c r="Q110">
        <v>0.192565</v>
      </c>
    </row>
    <row r="111" spans="1:17" ht="12.75">
      <c r="A111">
        <v>97</v>
      </c>
      <c r="B111">
        <v>0.22455</v>
      </c>
      <c r="E111" s="16">
        <f t="shared" si="16"/>
      </c>
      <c r="F111" s="17">
        <f t="shared" si="11"/>
      </c>
      <c r="G111" s="18">
        <f t="shared" si="12"/>
      </c>
      <c r="I111" s="8">
        <f t="shared" si="13"/>
      </c>
      <c r="J111" s="9">
        <f t="shared" si="14"/>
      </c>
      <c r="K111" s="8">
        <f t="shared" si="15"/>
      </c>
      <c r="L111" s="19">
        <f t="shared" si="17"/>
      </c>
      <c r="M111" s="20">
        <f t="shared" si="18"/>
      </c>
      <c r="N111" s="21">
        <f t="shared" si="19"/>
      </c>
      <c r="O111" s="22">
        <f t="shared" si="20"/>
      </c>
      <c r="P111">
        <v>97</v>
      </c>
      <c r="Q111">
        <v>0.205229</v>
      </c>
    </row>
    <row r="112" spans="1:17" ht="12.75">
      <c r="A112">
        <v>98</v>
      </c>
      <c r="B112">
        <v>0.242924</v>
      </c>
      <c r="E112" s="16">
        <f t="shared" si="16"/>
      </c>
      <c r="F112" s="17">
        <f t="shared" si="11"/>
      </c>
      <c r="G112" s="18">
        <f t="shared" si="12"/>
      </c>
      <c r="I112" s="8">
        <f t="shared" si="13"/>
      </c>
      <c r="J112" s="9">
        <f t="shared" si="14"/>
      </c>
      <c r="K112" s="8">
        <f t="shared" si="15"/>
      </c>
      <c r="L112" s="19">
        <f t="shared" si="17"/>
      </c>
      <c r="M112" s="20">
        <f t="shared" si="18"/>
      </c>
      <c r="N112" s="21">
        <f t="shared" si="19"/>
      </c>
      <c r="O112" s="22">
        <f t="shared" si="20"/>
      </c>
      <c r="P112">
        <v>98</v>
      </c>
      <c r="Q112">
        <v>0.218683</v>
      </c>
    </row>
    <row r="113" spans="1:17" ht="12.75">
      <c r="A113">
        <v>99</v>
      </c>
      <c r="B113">
        <v>0.262224</v>
      </c>
      <c r="E113" s="16">
        <f t="shared" si="16"/>
      </c>
      <c r="F113" s="17">
        <f t="shared" si="11"/>
      </c>
      <c r="G113" s="18">
        <f t="shared" si="12"/>
      </c>
      <c r="I113" s="8">
        <f t="shared" si="13"/>
      </c>
      <c r="J113" s="9">
        <f t="shared" si="14"/>
      </c>
      <c r="K113" s="8">
        <f t="shared" si="15"/>
      </c>
      <c r="L113" s="19">
        <f t="shared" si="17"/>
      </c>
      <c r="M113" s="20">
        <f t="shared" si="18"/>
      </c>
      <c r="N113" s="21">
        <f t="shared" si="19"/>
      </c>
      <c r="O113" s="22">
        <f t="shared" si="20"/>
      </c>
      <c r="P113">
        <v>99</v>
      </c>
      <c r="Q113">
        <v>0.233371</v>
      </c>
    </row>
    <row r="114" spans="1:17" ht="12.75">
      <c r="A114">
        <v>100</v>
      </c>
      <c r="B114">
        <v>0.4</v>
      </c>
      <c r="E114" s="16">
        <f t="shared" si="16"/>
      </c>
      <c r="F114" s="17">
        <f t="shared" si="11"/>
      </c>
      <c r="G114" s="18">
        <f t="shared" si="12"/>
      </c>
      <c r="I114" s="8">
        <f t="shared" si="13"/>
      </c>
      <c r="J114" s="9">
        <f t="shared" si="14"/>
      </c>
      <c r="K114" s="8">
        <f t="shared" si="15"/>
      </c>
      <c r="L114" s="19">
        <f t="shared" si="17"/>
      </c>
      <c r="M114" s="20">
        <f t="shared" si="18"/>
      </c>
      <c r="N114" s="21">
        <f t="shared" si="19"/>
      </c>
      <c r="O114" s="22">
        <f t="shared" si="20"/>
      </c>
      <c r="P114">
        <v>100</v>
      </c>
      <c r="Q114">
        <v>0.249741</v>
      </c>
    </row>
    <row r="115" spans="1:17" ht="12.75">
      <c r="A115">
        <v>101</v>
      </c>
      <c r="B115">
        <v>0.4</v>
      </c>
      <c r="E115" s="16">
        <f t="shared" si="16"/>
      </c>
      <c r="F115" s="17">
        <f t="shared" si="11"/>
      </c>
      <c r="G115" s="18">
        <f t="shared" si="12"/>
      </c>
      <c r="I115" s="8">
        <f t="shared" si="13"/>
      </c>
      <c r="J115" s="9">
        <f t="shared" si="14"/>
      </c>
      <c r="K115" s="8">
        <f t="shared" si="15"/>
      </c>
      <c r="L115" s="19">
        <f t="shared" si="17"/>
      </c>
      <c r="M115" s="20">
        <f t="shared" si="18"/>
      </c>
      <c r="N115" s="21">
        <f t="shared" si="19"/>
      </c>
      <c r="O115" s="22">
        <f t="shared" si="20"/>
      </c>
      <c r="P115">
        <v>101</v>
      </c>
      <c r="Q115">
        <v>0.268237</v>
      </c>
    </row>
    <row r="116" spans="1:17" ht="12.75">
      <c r="A116">
        <v>102</v>
      </c>
      <c r="B116">
        <v>0.4</v>
      </c>
      <c r="E116" s="16">
        <f t="shared" si="16"/>
      </c>
      <c r="F116" s="17">
        <f t="shared" si="11"/>
      </c>
      <c r="G116" s="18">
        <f t="shared" si="12"/>
      </c>
      <c r="I116" s="8">
        <f t="shared" si="13"/>
      </c>
      <c r="J116" s="9">
        <f t="shared" si="14"/>
      </c>
      <c r="K116" s="8">
        <f t="shared" si="15"/>
      </c>
      <c r="L116" s="19">
        <f t="shared" si="17"/>
      </c>
      <c r="M116" s="20">
        <f t="shared" si="18"/>
      </c>
      <c r="N116" s="21">
        <f t="shared" si="19"/>
      </c>
      <c r="O116" s="22">
        <f t="shared" si="20"/>
      </c>
      <c r="P116">
        <v>102</v>
      </c>
      <c r="Q116">
        <v>0.289305</v>
      </c>
    </row>
    <row r="117" spans="1:17" ht="12.75">
      <c r="A117">
        <v>103</v>
      </c>
      <c r="B117">
        <v>0.4</v>
      </c>
      <c r="E117" s="16">
        <f t="shared" si="16"/>
      </c>
      <c r="F117" s="17">
        <f t="shared" si="11"/>
      </c>
      <c r="G117" s="18">
        <f t="shared" si="12"/>
      </c>
      <c r="I117" s="8">
        <f t="shared" si="13"/>
      </c>
      <c r="J117" s="9">
        <f t="shared" si="14"/>
      </c>
      <c r="K117" s="8">
        <f t="shared" si="15"/>
      </c>
      <c r="L117" s="19">
        <f t="shared" si="17"/>
      </c>
      <c r="M117" s="20">
        <f t="shared" si="18"/>
      </c>
      <c r="N117" s="21">
        <f t="shared" si="19"/>
      </c>
      <c r="O117" s="22">
        <f t="shared" si="20"/>
      </c>
      <c r="P117">
        <v>103</v>
      </c>
      <c r="Q117">
        <v>0.313391</v>
      </c>
    </row>
    <row r="118" spans="1:17" ht="12.75">
      <c r="A118">
        <v>104</v>
      </c>
      <c r="B118">
        <v>0.4</v>
      </c>
      <c r="E118" s="16">
        <f t="shared" si="16"/>
      </c>
      <c r="F118" s="17">
        <f t="shared" si="11"/>
      </c>
      <c r="G118" s="18">
        <f t="shared" si="12"/>
      </c>
      <c r="I118" s="8">
        <f t="shared" si="13"/>
      </c>
      <c r="J118" s="9">
        <f t="shared" si="14"/>
      </c>
      <c r="K118" s="8">
        <f t="shared" si="15"/>
      </c>
      <c r="L118" s="19">
        <f t="shared" si="17"/>
      </c>
      <c r="M118" s="20">
        <f t="shared" si="18"/>
      </c>
      <c r="N118" s="21">
        <f t="shared" si="19"/>
      </c>
      <c r="O118" s="22">
        <f t="shared" si="20"/>
      </c>
      <c r="P118">
        <v>104</v>
      </c>
      <c r="Q118">
        <v>0.34094</v>
      </c>
    </row>
    <row r="119" spans="1:17" ht="12.75">
      <c r="A119">
        <v>105</v>
      </c>
      <c r="B119">
        <v>0.4</v>
      </c>
      <c r="E119" s="16">
        <f t="shared" si="16"/>
      </c>
      <c r="F119" s="17">
        <f t="shared" si="11"/>
      </c>
      <c r="G119" s="18">
        <f t="shared" si="12"/>
      </c>
      <c r="I119" s="8">
        <f t="shared" si="13"/>
      </c>
      <c r="J119" s="9">
        <f t="shared" si="14"/>
      </c>
      <c r="K119" s="8">
        <f t="shared" si="15"/>
      </c>
      <c r="L119" s="19">
        <f t="shared" si="17"/>
      </c>
      <c r="M119" s="20">
        <f t="shared" si="18"/>
      </c>
      <c r="N119" s="21">
        <f t="shared" si="19"/>
      </c>
      <c r="O119" s="22">
        <f t="shared" si="20"/>
      </c>
      <c r="P119">
        <v>105</v>
      </c>
      <c r="Q119">
        <v>0.372398</v>
      </c>
    </row>
    <row r="120" spans="1:17" ht="12.75">
      <c r="A120">
        <v>106</v>
      </c>
      <c r="B120">
        <v>0.4</v>
      </c>
      <c r="E120" s="16">
        <f t="shared" si="16"/>
      </c>
      <c r="F120" s="17">
        <f t="shared" si="11"/>
      </c>
      <c r="G120" s="18">
        <f t="shared" si="12"/>
      </c>
      <c r="I120" s="8">
        <f t="shared" si="13"/>
      </c>
      <c r="J120" s="9">
        <f t="shared" si="14"/>
      </c>
      <c r="K120" s="8">
        <f t="shared" si="15"/>
      </c>
      <c r="L120" s="19">
        <f t="shared" si="17"/>
      </c>
      <c r="M120" s="20">
        <f t="shared" si="18"/>
      </c>
      <c r="N120" s="21">
        <f t="shared" si="19"/>
      </c>
      <c r="O120" s="22">
        <f t="shared" si="20"/>
      </c>
      <c r="P120">
        <v>106</v>
      </c>
      <c r="Q120">
        <v>0.40821</v>
      </c>
    </row>
    <row r="121" spans="1:17" ht="12.75">
      <c r="A121">
        <v>107</v>
      </c>
      <c r="B121">
        <v>0.4</v>
      </c>
      <c r="E121" s="16">
        <f t="shared" si="16"/>
      </c>
      <c r="F121" s="17">
        <f t="shared" si="11"/>
      </c>
      <c r="G121" s="18">
        <f t="shared" si="12"/>
      </c>
      <c r="I121" s="8">
        <f t="shared" si="13"/>
      </c>
      <c r="J121" s="9">
        <f t="shared" si="14"/>
      </c>
      <c r="K121" s="8">
        <f t="shared" si="15"/>
      </c>
      <c r="L121" s="19">
        <f t="shared" si="17"/>
      </c>
      <c r="M121" s="20">
        <f t="shared" si="18"/>
      </c>
      <c r="N121" s="21">
        <f t="shared" si="19"/>
      </c>
      <c r="O121" s="22">
        <f t="shared" si="20"/>
      </c>
      <c r="P121">
        <v>107</v>
      </c>
      <c r="Q121">
        <v>0.448823</v>
      </c>
    </row>
    <row r="122" spans="1:17" ht="12.75">
      <c r="A122">
        <v>108</v>
      </c>
      <c r="B122">
        <v>0.4</v>
      </c>
      <c r="E122" s="16">
        <f t="shared" si="16"/>
      </c>
      <c r="F122" s="17">
        <f t="shared" si="11"/>
      </c>
      <c r="G122" s="18">
        <f t="shared" si="12"/>
      </c>
      <c r="I122" s="8">
        <f t="shared" si="13"/>
      </c>
      <c r="J122" s="9">
        <f t="shared" si="14"/>
      </c>
      <c r="K122" s="8">
        <f t="shared" si="15"/>
      </c>
      <c r="L122" s="19">
        <f t="shared" si="17"/>
      </c>
      <c r="M122" s="20">
        <f t="shared" si="18"/>
      </c>
      <c r="N122" s="21">
        <f t="shared" si="19"/>
      </c>
      <c r="O122" s="22">
        <f t="shared" si="20"/>
      </c>
      <c r="P122">
        <v>108</v>
      </c>
      <c r="Q122">
        <v>0.494681</v>
      </c>
    </row>
    <row r="123" spans="1:17" ht="12.75">
      <c r="A123">
        <v>109</v>
      </c>
      <c r="B123">
        <v>0.4</v>
      </c>
      <c r="E123" s="16">
        <f t="shared" si="16"/>
      </c>
      <c r="F123" s="17">
        <f t="shared" si="11"/>
      </c>
      <c r="G123" s="18">
        <f t="shared" si="12"/>
      </c>
      <c r="I123" s="8">
        <f t="shared" si="13"/>
      </c>
      <c r="J123" s="9">
        <f t="shared" si="14"/>
      </c>
      <c r="K123" s="8">
        <f t="shared" si="15"/>
      </c>
      <c r="L123" s="19">
        <f t="shared" si="17"/>
      </c>
      <c r="M123" s="20">
        <f t="shared" si="18"/>
      </c>
      <c r="N123" s="21">
        <f t="shared" si="19"/>
      </c>
      <c r="O123" s="22">
        <f t="shared" si="20"/>
      </c>
      <c r="P123">
        <v>109</v>
      </c>
      <c r="Q123">
        <v>0.546231</v>
      </c>
    </row>
    <row r="124" spans="1:17" ht="12.75">
      <c r="A124">
        <v>110</v>
      </c>
      <c r="B124">
        <v>0.4</v>
      </c>
      <c r="E124" s="16">
        <f t="shared" si="16"/>
      </c>
      <c r="F124" s="17">
        <f t="shared" si="11"/>
      </c>
      <c r="G124" s="18">
        <f t="shared" si="12"/>
      </c>
      <c r="I124" s="8">
        <f t="shared" si="13"/>
      </c>
      <c r="J124" s="9">
        <f t="shared" si="14"/>
      </c>
      <c r="K124" s="8">
        <f t="shared" si="15"/>
      </c>
      <c r="L124" s="19">
        <f t="shared" si="17"/>
      </c>
      <c r="M124" s="20">
        <f t="shared" si="18"/>
      </c>
      <c r="N124" s="21">
        <f t="shared" si="19"/>
      </c>
      <c r="O124" s="22">
        <f t="shared" si="20"/>
      </c>
      <c r="P124">
        <v>110</v>
      </c>
      <c r="Q124">
        <v>0.603917</v>
      </c>
    </row>
    <row r="125" spans="1:17" ht="12.75">
      <c r="A125">
        <v>111</v>
      </c>
      <c r="B125">
        <v>0.4</v>
      </c>
      <c r="E125" s="16">
        <f t="shared" si="16"/>
      </c>
      <c r="F125" s="17">
        <f t="shared" si="11"/>
      </c>
      <c r="G125" s="18">
        <f t="shared" si="12"/>
      </c>
      <c r="I125" s="8">
        <f t="shared" si="13"/>
      </c>
      <c r="J125" s="9">
        <f t="shared" si="14"/>
      </c>
      <c r="K125" s="8">
        <f t="shared" si="15"/>
      </c>
      <c r="L125" s="19">
        <f t="shared" si="17"/>
      </c>
      <c r="M125" s="20">
        <f t="shared" si="18"/>
      </c>
      <c r="N125" s="21">
        <f t="shared" si="19"/>
      </c>
      <c r="O125" s="22">
        <f t="shared" si="20"/>
      </c>
      <c r="P125">
        <v>111</v>
      </c>
      <c r="Q125">
        <v>0.668186</v>
      </c>
    </row>
    <row r="126" spans="1:17" ht="12.75">
      <c r="A126">
        <v>112</v>
      </c>
      <c r="B126">
        <v>0.4</v>
      </c>
      <c r="E126" s="16">
        <f t="shared" si="16"/>
      </c>
      <c r="F126" s="17">
        <f t="shared" si="11"/>
      </c>
      <c r="G126" s="18">
        <f t="shared" si="12"/>
      </c>
      <c r="I126" s="8">
        <f t="shared" si="13"/>
      </c>
      <c r="J126" s="9">
        <f t="shared" si="14"/>
      </c>
      <c r="K126" s="8">
        <f t="shared" si="15"/>
      </c>
      <c r="L126" s="19">
        <f t="shared" si="17"/>
      </c>
      <c r="M126" s="20">
        <f t="shared" si="18"/>
      </c>
      <c r="N126" s="21">
        <f t="shared" si="19"/>
      </c>
      <c r="O126" s="22">
        <f t="shared" si="20"/>
      </c>
      <c r="P126">
        <v>112</v>
      </c>
      <c r="Q126">
        <v>0.739483</v>
      </c>
    </row>
    <row r="127" spans="1:17" ht="12.75">
      <c r="A127">
        <v>113</v>
      </c>
      <c r="B127">
        <v>0.4</v>
      </c>
      <c r="E127" s="16">
        <f t="shared" si="16"/>
      </c>
      <c r="F127" s="17">
        <f t="shared" si="11"/>
      </c>
      <c r="G127" s="18">
        <f t="shared" si="12"/>
      </c>
      <c r="I127" s="8">
        <f t="shared" si="13"/>
      </c>
      <c r="J127" s="9">
        <f t="shared" si="14"/>
      </c>
      <c r="K127" s="8">
        <f t="shared" si="15"/>
      </c>
      <c r="L127" s="19">
        <f t="shared" si="17"/>
      </c>
      <c r="M127" s="20">
        <f t="shared" si="18"/>
      </c>
      <c r="N127" s="21">
        <f t="shared" si="19"/>
      </c>
      <c r="O127" s="22">
        <f t="shared" si="20"/>
      </c>
      <c r="P127">
        <v>113</v>
      </c>
      <c r="Q127">
        <v>0.818254</v>
      </c>
    </row>
    <row r="128" spans="1:17" ht="12.75">
      <c r="A128">
        <v>114</v>
      </c>
      <c r="B128">
        <v>0.4</v>
      </c>
      <c r="E128" s="16">
        <f t="shared" si="16"/>
      </c>
      <c r="F128" s="17">
        <f t="shared" si="11"/>
      </c>
      <c r="G128" s="18">
        <f t="shared" si="12"/>
      </c>
      <c r="I128" s="8">
        <f t="shared" si="13"/>
      </c>
      <c r="J128" s="9">
        <f t="shared" si="14"/>
      </c>
      <c r="K128" s="8">
        <f t="shared" si="15"/>
      </c>
      <c r="L128" s="19">
        <f t="shared" si="17"/>
      </c>
      <c r="M128" s="20">
        <f t="shared" si="18"/>
      </c>
      <c r="N128" s="21">
        <f t="shared" si="19"/>
      </c>
      <c r="O128" s="22">
        <f t="shared" si="20"/>
      </c>
      <c r="P128">
        <v>114</v>
      </c>
      <c r="Q128">
        <v>0.904945</v>
      </c>
    </row>
    <row r="129" spans="1:17" ht="12.75">
      <c r="A129">
        <v>115</v>
      </c>
      <c r="B129">
        <v>0.4</v>
      </c>
      <c r="E129" s="16">
        <f t="shared" si="16"/>
      </c>
      <c r="F129" s="17">
        <f>IF(E129="","",(1-VLOOKUP(E129,$A$14:$B$129,2,FALSE))*F128)</f>
      </c>
      <c r="G129" s="18">
        <f t="shared" si="12"/>
      </c>
      <c r="I129" s="8">
        <f t="shared" si="13"/>
      </c>
      <c r="J129" s="9">
        <f t="shared" si="14"/>
      </c>
      <c r="K129" s="8">
        <f t="shared" si="15"/>
      </c>
      <c r="L129" s="19">
        <f t="shared" si="17"/>
      </c>
      <c r="M129" s="20">
        <f t="shared" si="18"/>
      </c>
      <c r="N129" s="21">
        <f t="shared" si="19"/>
      </c>
      <c r="O129" s="22">
        <f t="shared" si="20"/>
      </c>
      <c r="P129">
        <v>115</v>
      </c>
      <c r="Q129">
        <v>1</v>
      </c>
    </row>
    <row r="130" spans="1:16" ht="12.75">
      <c r="A130" t="s">
        <v>2</v>
      </c>
      <c r="B130">
        <v>0.4</v>
      </c>
      <c r="K130" s="11"/>
      <c r="L130" s="11"/>
      <c r="M130" s="11"/>
      <c r="N130" s="11"/>
      <c r="P130" t="s">
        <v>3</v>
      </c>
    </row>
    <row r="131" spans="2:14" ht="12.75">
      <c r="B131">
        <v>0.4</v>
      </c>
      <c r="K131" s="11"/>
      <c r="L131" s="11"/>
      <c r="M131" s="11"/>
      <c r="N131" s="11"/>
    </row>
    <row r="132" spans="2:14" ht="12.75">
      <c r="B132">
        <v>0.4</v>
      </c>
      <c r="K132" s="11"/>
      <c r="L132" s="11"/>
      <c r="M132" s="11"/>
      <c r="N132" s="11"/>
    </row>
    <row r="133" spans="2:14" ht="12.75">
      <c r="B133">
        <v>1</v>
      </c>
      <c r="K133" s="11"/>
      <c r="L133" s="11"/>
      <c r="M133" s="11"/>
      <c r="N133" s="11"/>
    </row>
    <row r="134" spans="11:14" ht="12.75">
      <c r="K134" s="11"/>
      <c r="L134" s="11"/>
      <c r="M134" s="11"/>
      <c r="N134" s="11"/>
    </row>
    <row r="135" spans="11:14" ht="12.75">
      <c r="K135" s="11"/>
      <c r="L135" s="11"/>
      <c r="M135" s="11"/>
      <c r="N135" s="11"/>
    </row>
    <row r="136" spans="11:14" ht="12.75">
      <c r="K136" s="11"/>
      <c r="L136" s="11"/>
      <c r="M136" s="11"/>
      <c r="N136" s="11"/>
    </row>
    <row r="137" spans="11:14" ht="12.75">
      <c r="K137" s="11"/>
      <c r="L137" s="11"/>
      <c r="M137" s="11"/>
      <c r="N137" s="11"/>
    </row>
    <row r="138" spans="11:14" ht="12.75">
      <c r="K138" s="11"/>
      <c r="L138" s="11"/>
      <c r="M138" s="11"/>
      <c r="N138" s="11"/>
    </row>
    <row r="139" spans="11:14" ht="12.75">
      <c r="K139" s="11"/>
      <c r="L139" s="11"/>
      <c r="M139" s="11"/>
      <c r="N139" s="11"/>
    </row>
    <row r="140" spans="11:14" ht="12.75">
      <c r="K140" s="11"/>
      <c r="L140" s="11"/>
      <c r="M140" s="11"/>
      <c r="N140" s="11"/>
    </row>
    <row r="141" spans="11:14" ht="12.75">
      <c r="K141" s="11"/>
      <c r="L141" s="11"/>
      <c r="M141" s="11"/>
      <c r="N141" s="11"/>
    </row>
    <row r="142" spans="11:14" ht="12.75">
      <c r="K142" s="11"/>
      <c r="L142" s="11"/>
      <c r="M142" s="11"/>
      <c r="N142" s="11"/>
    </row>
    <row r="143" spans="11:14" ht="12.75">
      <c r="K143" s="11"/>
      <c r="L143" s="11"/>
      <c r="M143" s="11"/>
      <c r="N143" s="11"/>
    </row>
    <row r="144" spans="11:14" ht="12.75">
      <c r="K144" s="11"/>
      <c r="L144" s="11"/>
      <c r="M144" s="11"/>
      <c r="N144" s="11"/>
    </row>
    <row r="145" spans="11:14" ht="12.75">
      <c r="K145" s="11"/>
      <c r="L145" s="11"/>
      <c r="M145" s="11"/>
      <c r="N145" s="11"/>
    </row>
    <row r="146" spans="11:14" ht="12.75">
      <c r="K146" s="11"/>
      <c r="L146" s="11"/>
      <c r="M146" s="11"/>
      <c r="N146" s="11"/>
    </row>
    <row r="147" spans="11:14" ht="12.75">
      <c r="K147" s="11"/>
      <c r="L147" s="11"/>
      <c r="M147" s="11"/>
      <c r="N147" s="11"/>
    </row>
    <row r="148" spans="11:14" ht="12.75">
      <c r="K148" s="11"/>
      <c r="L148" s="11"/>
      <c r="M148" s="11"/>
      <c r="N148" s="11"/>
    </row>
    <row r="149" spans="11:14" ht="12.75">
      <c r="K149" s="11"/>
      <c r="L149" s="11"/>
      <c r="M149" s="11"/>
      <c r="N149" s="11"/>
    </row>
    <row r="150" spans="11:14" ht="12.75">
      <c r="K150" s="11"/>
      <c r="L150" s="11"/>
      <c r="M150" s="11"/>
      <c r="N150" s="11"/>
    </row>
    <row r="151" spans="11:14" ht="12.75">
      <c r="K151" s="11"/>
      <c r="L151" s="11"/>
      <c r="M151" s="11"/>
      <c r="N151" s="11"/>
    </row>
    <row r="152" spans="11:14" ht="12.75">
      <c r="K152" s="11"/>
      <c r="L152" s="11"/>
      <c r="M152" s="11"/>
      <c r="N152" s="1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4"/>
  <sheetViews>
    <sheetView workbookViewId="0" topLeftCell="A1">
      <selection activeCell="F5" sqref="F5:F135"/>
    </sheetView>
  </sheetViews>
  <sheetFormatPr defaultColWidth="9.140625" defaultRowHeight="12.75"/>
  <cols>
    <col min="4" max="4" width="16.7109375" style="0" customWidth="1"/>
    <col min="7" max="7" width="12.7109375" style="0" customWidth="1"/>
    <col min="8" max="8" width="9.28125" style="0" bestFit="1" customWidth="1"/>
  </cols>
  <sheetData>
    <row r="1" spans="2:12" ht="12.75">
      <c r="B1" s="23" t="s">
        <v>30</v>
      </c>
      <c r="E1" s="23" t="s">
        <v>35</v>
      </c>
      <c r="H1" s="23" t="s">
        <v>33</v>
      </c>
      <c r="L1" s="23" t="s">
        <v>47</v>
      </c>
    </row>
    <row r="3" spans="2:13" ht="12.75">
      <c r="B3" s="14" t="s">
        <v>5</v>
      </c>
      <c r="C3" s="14" t="s">
        <v>5</v>
      </c>
      <c r="E3" s="14" t="s">
        <v>5</v>
      </c>
      <c r="F3" s="14" t="s">
        <v>5</v>
      </c>
      <c r="H3" s="14" t="s">
        <v>5</v>
      </c>
      <c r="I3" s="14" t="s">
        <v>5</v>
      </c>
      <c r="L3" s="14" t="s">
        <v>5</v>
      </c>
      <c r="M3" s="14" t="s">
        <v>5</v>
      </c>
    </row>
    <row r="4" spans="1:13" ht="12.75">
      <c r="A4" s="23" t="s">
        <v>4</v>
      </c>
      <c r="B4" s="23" t="s">
        <v>32</v>
      </c>
      <c r="C4" s="23" t="s">
        <v>31</v>
      </c>
      <c r="E4" s="23" t="s">
        <v>32</v>
      </c>
      <c r="F4" s="23" t="s">
        <v>31</v>
      </c>
      <c r="H4" s="23" t="s">
        <v>32</v>
      </c>
      <c r="I4" s="23" t="s">
        <v>31</v>
      </c>
      <c r="J4" s="24"/>
      <c r="L4" s="23" t="s">
        <v>32</v>
      </c>
      <c r="M4" s="23" t="s">
        <v>31</v>
      </c>
    </row>
    <row r="5" spans="1:13" ht="12.75">
      <c r="A5">
        <v>1</v>
      </c>
      <c r="B5">
        <v>0.007475</v>
      </c>
      <c r="C5">
        <v>0.006091</v>
      </c>
      <c r="E5">
        <v>0.007474</v>
      </c>
      <c r="F5">
        <v>0.006091</v>
      </c>
      <c r="H5">
        <v>0.000637</v>
      </c>
      <c r="I5">
        <v>0.000571</v>
      </c>
      <c r="L5">
        <v>0.000637</v>
      </c>
      <c r="M5">
        <v>0.000571</v>
      </c>
    </row>
    <row r="6" spans="1:13" ht="12.75">
      <c r="A6">
        <f>A5+1</f>
        <v>2</v>
      </c>
      <c r="B6">
        <v>0.000508</v>
      </c>
      <c r="C6">
        <v>0.000457</v>
      </c>
      <c r="E6">
        <v>0.000513</v>
      </c>
      <c r="F6">
        <v>0.000461</v>
      </c>
      <c r="H6">
        <v>0.00043</v>
      </c>
      <c r="I6">
        <v>0.000372</v>
      </c>
      <c r="L6">
        <v>0.00043</v>
      </c>
      <c r="M6">
        <v>0.000372</v>
      </c>
    </row>
    <row r="7" spans="1:13" ht="12.75">
      <c r="A7">
        <f aca="true" t="shared" si="0" ref="A7:A70">A6+1</f>
        <v>3</v>
      </c>
      <c r="B7">
        <v>0.000326</v>
      </c>
      <c r="C7">
        <v>0.000267</v>
      </c>
      <c r="E7">
        <v>0.000328</v>
      </c>
      <c r="F7">
        <v>0.000268</v>
      </c>
      <c r="H7">
        <v>0.000357</v>
      </c>
      <c r="I7">
        <v>0.000278</v>
      </c>
      <c r="L7">
        <v>0.000357</v>
      </c>
      <c r="M7">
        <v>0.000278</v>
      </c>
    </row>
    <row r="8" spans="1:13" ht="12.75">
      <c r="A8">
        <f t="shared" si="0"/>
        <v>4</v>
      </c>
      <c r="B8">
        <v>0.00025</v>
      </c>
      <c r="C8">
        <v>0.000197</v>
      </c>
      <c r="E8">
        <v>0.000247</v>
      </c>
      <c r="F8">
        <v>0.000195</v>
      </c>
      <c r="H8">
        <v>0.000278</v>
      </c>
      <c r="I8">
        <v>0.000208</v>
      </c>
      <c r="L8">
        <v>0.000278</v>
      </c>
      <c r="M8">
        <v>0.000208</v>
      </c>
    </row>
    <row r="9" spans="1:13" ht="12.75">
      <c r="A9">
        <f t="shared" si="0"/>
        <v>5</v>
      </c>
      <c r="B9">
        <v>0.000208</v>
      </c>
      <c r="C9">
        <v>0.000168</v>
      </c>
      <c r="E9">
        <v>0.000205</v>
      </c>
      <c r="F9">
        <v>0.000166</v>
      </c>
      <c r="H9">
        <v>0.000255</v>
      </c>
      <c r="I9">
        <v>0.000188</v>
      </c>
      <c r="L9">
        <v>0.000255</v>
      </c>
      <c r="M9">
        <v>0.000188</v>
      </c>
    </row>
    <row r="10" spans="1:13" ht="12.75">
      <c r="A10">
        <f t="shared" si="0"/>
        <v>6</v>
      </c>
      <c r="B10">
        <v>0.000191</v>
      </c>
      <c r="C10">
        <v>0.000151</v>
      </c>
      <c r="E10">
        <v>0.000189</v>
      </c>
      <c r="F10">
        <v>0.000148</v>
      </c>
      <c r="H10">
        <v>0.000244</v>
      </c>
      <c r="I10">
        <v>0.000176</v>
      </c>
      <c r="L10">
        <v>0.000244</v>
      </c>
      <c r="M10">
        <v>0.000176</v>
      </c>
    </row>
    <row r="11" spans="1:13" ht="12.75">
      <c r="A11">
        <f t="shared" si="0"/>
        <v>7</v>
      </c>
      <c r="B11">
        <v>0.000182</v>
      </c>
      <c r="C11">
        <v>0.000138</v>
      </c>
      <c r="E11">
        <v>0.000182</v>
      </c>
      <c r="F11">
        <v>0.000138</v>
      </c>
      <c r="H11">
        <v>0.000234</v>
      </c>
      <c r="I11">
        <v>0.000165</v>
      </c>
      <c r="L11">
        <v>0.000234</v>
      </c>
      <c r="M11">
        <v>0.000165</v>
      </c>
    </row>
    <row r="12" spans="1:13" ht="12.75">
      <c r="A12">
        <f t="shared" si="0"/>
        <v>8</v>
      </c>
      <c r="B12">
        <v>0.000171</v>
      </c>
      <c r="C12">
        <v>0.000129</v>
      </c>
      <c r="E12">
        <v>0.000172</v>
      </c>
      <c r="F12">
        <v>0.00013</v>
      </c>
      <c r="H12">
        <v>0.000216</v>
      </c>
      <c r="I12">
        <v>0.000147</v>
      </c>
      <c r="L12">
        <v>0.000216</v>
      </c>
      <c r="M12">
        <v>0.000147</v>
      </c>
    </row>
    <row r="13" spans="1:13" ht="12.75">
      <c r="A13">
        <f t="shared" si="0"/>
        <v>9</v>
      </c>
      <c r="B13">
        <v>0.000152</v>
      </c>
      <c r="C13">
        <v>0.00012</v>
      </c>
      <c r="E13">
        <v>0.000153</v>
      </c>
      <c r="F13">
        <v>0.000122</v>
      </c>
      <c r="H13">
        <v>0.000209</v>
      </c>
      <c r="I13">
        <v>0.00014</v>
      </c>
      <c r="L13">
        <v>0.000209</v>
      </c>
      <c r="M13">
        <v>0.00014</v>
      </c>
    </row>
    <row r="14" spans="1:13" ht="12.75">
      <c r="A14">
        <f t="shared" si="0"/>
        <v>10</v>
      </c>
      <c r="B14">
        <v>0.000125</v>
      </c>
      <c r="C14">
        <v>0.000112</v>
      </c>
      <c r="E14">
        <v>0.000126</v>
      </c>
      <c r="F14">
        <v>0.000113</v>
      </c>
      <c r="H14">
        <v>0.000212</v>
      </c>
      <c r="I14">
        <v>0.000141</v>
      </c>
      <c r="L14">
        <v>0.000212</v>
      </c>
      <c r="M14">
        <v>0.000141</v>
      </c>
    </row>
    <row r="15" spans="1:13" ht="12.75">
      <c r="A15">
        <f t="shared" si="0"/>
        <v>11</v>
      </c>
      <c r="B15">
        <v>0.000105</v>
      </c>
      <c r="C15">
        <v>0.000107</v>
      </c>
      <c r="E15">
        <v>0.000102</v>
      </c>
      <c r="F15">
        <v>0.000107</v>
      </c>
      <c r="H15">
        <v>0.000219</v>
      </c>
      <c r="I15">
        <v>0.000143</v>
      </c>
      <c r="L15">
        <v>0.000219</v>
      </c>
      <c r="M15">
        <v>0.000143</v>
      </c>
    </row>
    <row r="16" spans="1:13" ht="12.75">
      <c r="A16">
        <f t="shared" si="0"/>
        <v>12</v>
      </c>
      <c r="B16">
        <v>0.000111</v>
      </c>
      <c r="C16">
        <v>0.000113</v>
      </c>
      <c r="E16">
        <v>0.000104</v>
      </c>
      <c r="F16">
        <v>0.00011</v>
      </c>
      <c r="H16">
        <v>0.000228</v>
      </c>
      <c r="I16">
        <v>0.000148</v>
      </c>
      <c r="L16">
        <v>0.000228</v>
      </c>
      <c r="M16">
        <v>0.000148</v>
      </c>
    </row>
    <row r="17" spans="1:13" ht="12.75">
      <c r="A17">
        <f t="shared" si="0"/>
        <v>13</v>
      </c>
      <c r="B17">
        <v>0.000162</v>
      </c>
      <c r="C17">
        <v>0.000135</v>
      </c>
      <c r="E17">
        <v>0.000156</v>
      </c>
      <c r="F17">
        <v>0.000133</v>
      </c>
      <c r="H17">
        <v>0.00024</v>
      </c>
      <c r="I17">
        <v>0.000155</v>
      </c>
      <c r="L17">
        <v>0.00024</v>
      </c>
      <c r="M17">
        <v>0.000155</v>
      </c>
    </row>
    <row r="18" spans="1:13" ht="12.75">
      <c r="A18">
        <f t="shared" si="0"/>
        <v>14</v>
      </c>
      <c r="B18">
        <v>0.000274</v>
      </c>
      <c r="C18">
        <v>0.000178</v>
      </c>
      <c r="E18">
        <v>0.000273</v>
      </c>
      <c r="F18">
        <v>0.000178</v>
      </c>
      <c r="H18">
        <v>0.000254</v>
      </c>
      <c r="I18">
        <v>0.000162</v>
      </c>
      <c r="L18">
        <v>0.000254</v>
      </c>
      <c r="M18">
        <v>0.000162</v>
      </c>
    </row>
    <row r="19" spans="1:13" ht="12.75">
      <c r="A19">
        <f t="shared" si="0"/>
        <v>15</v>
      </c>
      <c r="B19">
        <v>0.000431</v>
      </c>
      <c r="C19">
        <v>0.000237</v>
      </c>
      <c r="E19">
        <v>0.000435</v>
      </c>
      <c r="F19">
        <v>0.000238</v>
      </c>
      <c r="H19">
        <v>0.000269</v>
      </c>
      <c r="I19">
        <v>0.00017</v>
      </c>
      <c r="L19">
        <v>0.000269</v>
      </c>
      <c r="M19">
        <v>0.00017</v>
      </c>
    </row>
    <row r="20" spans="1:13" ht="12.75">
      <c r="A20">
        <f t="shared" si="0"/>
        <v>16</v>
      </c>
      <c r="B20">
        <v>0.000608</v>
      </c>
      <c r="C20">
        <v>0.000306</v>
      </c>
      <c r="E20">
        <v>0.000613</v>
      </c>
      <c r="F20">
        <v>0.000308</v>
      </c>
      <c r="H20">
        <v>0.000284</v>
      </c>
      <c r="I20">
        <v>0.000177</v>
      </c>
      <c r="L20">
        <v>0.000284</v>
      </c>
      <c r="M20">
        <v>0.000177</v>
      </c>
    </row>
    <row r="21" spans="1:13" ht="12.75">
      <c r="A21">
        <f t="shared" si="0"/>
        <v>17</v>
      </c>
      <c r="B21">
        <v>0.000777</v>
      </c>
      <c r="C21">
        <v>0.000371</v>
      </c>
      <c r="E21">
        <v>0.000782</v>
      </c>
      <c r="F21">
        <v>0.000372</v>
      </c>
      <c r="H21">
        <v>0.000301</v>
      </c>
      <c r="I21">
        <v>0.000184</v>
      </c>
      <c r="L21">
        <v>0.000301</v>
      </c>
      <c r="M21">
        <v>0.000184</v>
      </c>
    </row>
    <row r="22" spans="1:13" ht="12.75">
      <c r="A22">
        <f t="shared" si="0"/>
        <v>18</v>
      </c>
      <c r="B22">
        <v>0.000935</v>
      </c>
      <c r="C22">
        <v>0.000421</v>
      </c>
      <c r="E22">
        <v>0.000935</v>
      </c>
      <c r="F22">
        <v>0.000421</v>
      </c>
      <c r="H22">
        <v>0.000316</v>
      </c>
      <c r="I22">
        <v>0.000188</v>
      </c>
      <c r="L22">
        <v>0.000316</v>
      </c>
      <c r="M22">
        <v>0.000188</v>
      </c>
    </row>
    <row r="23" spans="1:13" ht="12.75">
      <c r="A23">
        <f t="shared" si="0"/>
        <v>19</v>
      </c>
      <c r="B23">
        <v>0.001064</v>
      </c>
      <c r="C23">
        <v>0.000446</v>
      </c>
      <c r="E23">
        <v>0.001061</v>
      </c>
      <c r="F23">
        <v>0.000445</v>
      </c>
      <c r="H23">
        <v>0.000331</v>
      </c>
      <c r="I23">
        <v>0.00019</v>
      </c>
      <c r="L23">
        <v>0.000331</v>
      </c>
      <c r="M23">
        <v>0.00019</v>
      </c>
    </row>
    <row r="24" spans="1:13" ht="12.75">
      <c r="A24">
        <f t="shared" si="0"/>
        <v>20</v>
      </c>
      <c r="B24">
        <v>0.001166</v>
      </c>
      <c r="C24">
        <v>0.000453</v>
      </c>
      <c r="E24">
        <v>0.001162</v>
      </c>
      <c r="F24">
        <v>0.000451</v>
      </c>
      <c r="H24">
        <v>0.000345</v>
      </c>
      <c r="I24">
        <v>0.000191</v>
      </c>
      <c r="L24">
        <v>0.000345</v>
      </c>
      <c r="M24">
        <v>0.000191</v>
      </c>
    </row>
    <row r="25" spans="1:13" ht="12.75">
      <c r="A25">
        <f t="shared" si="0"/>
        <v>21</v>
      </c>
      <c r="B25">
        <v>0.001266</v>
      </c>
      <c r="C25">
        <v>0.000456</v>
      </c>
      <c r="E25">
        <v>0.001264</v>
      </c>
      <c r="F25">
        <v>0.000454</v>
      </c>
      <c r="H25">
        <v>0.000357</v>
      </c>
      <c r="I25">
        <v>0.000192</v>
      </c>
      <c r="L25">
        <v>0.000357</v>
      </c>
      <c r="M25">
        <v>0.000192</v>
      </c>
    </row>
    <row r="26" spans="1:13" ht="12.75">
      <c r="A26">
        <f t="shared" si="0"/>
        <v>22</v>
      </c>
      <c r="B26">
        <v>0.00136</v>
      </c>
      <c r="C26">
        <v>0.000464</v>
      </c>
      <c r="E26">
        <v>0.001361</v>
      </c>
      <c r="F26">
        <v>0.000462</v>
      </c>
      <c r="H26">
        <v>0.000366</v>
      </c>
      <c r="I26">
        <v>0.000194</v>
      </c>
      <c r="L26">
        <v>0.000366</v>
      </c>
      <c r="M26">
        <v>0.000194</v>
      </c>
    </row>
    <row r="27" spans="1:13" ht="12.75">
      <c r="A27">
        <f t="shared" si="0"/>
        <v>23</v>
      </c>
      <c r="B27">
        <v>0.001419</v>
      </c>
      <c r="C27">
        <v>0.000471</v>
      </c>
      <c r="E27">
        <v>0.001422</v>
      </c>
      <c r="F27">
        <v>0.000469</v>
      </c>
      <c r="H27">
        <v>0.000373</v>
      </c>
      <c r="I27">
        <v>0.000197</v>
      </c>
      <c r="L27">
        <v>0.000373</v>
      </c>
      <c r="M27">
        <v>0.000197</v>
      </c>
    </row>
    <row r="28" spans="1:13" ht="12.75">
      <c r="A28">
        <f t="shared" si="0"/>
        <v>24</v>
      </c>
      <c r="B28">
        <v>0.001435</v>
      </c>
      <c r="C28">
        <v>0.000481</v>
      </c>
      <c r="E28">
        <v>0.001438</v>
      </c>
      <c r="F28">
        <v>0.00048</v>
      </c>
      <c r="H28">
        <v>0.000376</v>
      </c>
      <c r="I28">
        <v>0.000201</v>
      </c>
      <c r="L28">
        <v>0.000376</v>
      </c>
      <c r="M28">
        <v>0.000201</v>
      </c>
    </row>
    <row r="29" spans="1:13" ht="12.75">
      <c r="A29">
        <f t="shared" si="0"/>
        <v>25</v>
      </c>
      <c r="B29">
        <v>0.001419</v>
      </c>
      <c r="C29">
        <v>0.000492</v>
      </c>
      <c r="E29">
        <v>0.00142</v>
      </c>
      <c r="F29">
        <v>0.000493</v>
      </c>
      <c r="H29">
        <v>0.000376</v>
      </c>
      <c r="I29">
        <v>0.000207</v>
      </c>
      <c r="L29">
        <v>0.000376</v>
      </c>
      <c r="M29">
        <v>0.000207</v>
      </c>
    </row>
    <row r="30" spans="1:13" ht="12.75">
      <c r="A30">
        <f t="shared" si="0"/>
        <v>26</v>
      </c>
      <c r="B30">
        <v>0.00139</v>
      </c>
      <c r="C30">
        <v>0.000506</v>
      </c>
      <c r="E30">
        <v>0.001392</v>
      </c>
      <c r="F30">
        <v>0.000507</v>
      </c>
      <c r="H30">
        <v>0.000378</v>
      </c>
      <c r="I30">
        <v>0.000214</v>
      </c>
      <c r="L30">
        <v>0.000378</v>
      </c>
      <c r="M30">
        <v>0.000214</v>
      </c>
    </row>
    <row r="31" spans="1:13" ht="12.75">
      <c r="A31">
        <f t="shared" si="0"/>
        <v>27</v>
      </c>
      <c r="B31">
        <v>0.001365</v>
      </c>
      <c r="C31">
        <v>0.000522</v>
      </c>
      <c r="E31">
        <v>0.001368</v>
      </c>
      <c r="F31">
        <v>0.000523</v>
      </c>
      <c r="H31">
        <v>0.000382</v>
      </c>
      <c r="I31">
        <v>0.000223</v>
      </c>
      <c r="L31">
        <v>0.000382</v>
      </c>
      <c r="M31">
        <v>0.000223</v>
      </c>
    </row>
    <row r="32" spans="1:13" ht="12.75">
      <c r="A32">
        <f t="shared" si="0"/>
        <v>28</v>
      </c>
      <c r="B32">
        <v>0.001344</v>
      </c>
      <c r="C32">
        <v>0.000541</v>
      </c>
      <c r="E32">
        <v>0.001349</v>
      </c>
      <c r="F32">
        <v>0.000542</v>
      </c>
      <c r="H32">
        <v>0.000393</v>
      </c>
      <c r="I32">
        <v>0.000235</v>
      </c>
      <c r="L32">
        <v>0.000393</v>
      </c>
      <c r="M32">
        <v>0.000235</v>
      </c>
    </row>
    <row r="33" spans="1:13" ht="12.75">
      <c r="A33">
        <f t="shared" si="0"/>
        <v>29</v>
      </c>
      <c r="B33">
        <v>0.001336</v>
      </c>
      <c r="C33">
        <v>0.000565</v>
      </c>
      <c r="E33">
        <v>0.001341</v>
      </c>
      <c r="F33">
        <v>0.000564</v>
      </c>
      <c r="H33">
        <v>0.000412</v>
      </c>
      <c r="I33">
        <v>0.000248</v>
      </c>
      <c r="L33">
        <v>0.000412</v>
      </c>
      <c r="M33">
        <v>0.000248</v>
      </c>
    </row>
    <row r="34" spans="1:13" ht="12.75">
      <c r="A34">
        <f t="shared" si="0"/>
        <v>30</v>
      </c>
      <c r="B34">
        <v>0.001341</v>
      </c>
      <c r="C34">
        <v>0.000593</v>
      </c>
      <c r="E34">
        <v>0.001344</v>
      </c>
      <c r="F34">
        <v>0.00059</v>
      </c>
      <c r="H34">
        <v>0.000444</v>
      </c>
      <c r="I34">
        <v>0.000264</v>
      </c>
      <c r="L34">
        <v>0.000444</v>
      </c>
      <c r="M34">
        <v>0.000264</v>
      </c>
    </row>
    <row r="35" spans="1:13" ht="12.75">
      <c r="A35">
        <f t="shared" si="0"/>
        <v>31</v>
      </c>
      <c r="B35">
        <v>0.001352</v>
      </c>
      <c r="C35">
        <v>0.000627</v>
      </c>
      <c r="E35">
        <v>0.001352</v>
      </c>
      <c r="F35">
        <v>0.000621</v>
      </c>
      <c r="H35">
        <v>0.000499</v>
      </c>
      <c r="I35">
        <v>0.000307</v>
      </c>
      <c r="L35">
        <v>0.000499</v>
      </c>
      <c r="M35">
        <v>0.000307</v>
      </c>
    </row>
    <row r="36" spans="1:13" ht="12.75">
      <c r="A36">
        <f t="shared" si="0"/>
        <v>32</v>
      </c>
      <c r="B36">
        <v>0.001371</v>
      </c>
      <c r="C36">
        <v>0.000667</v>
      </c>
      <c r="E36">
        <v>0.001367</v>
      </c>
      <c r="F36">
        <v>0.000659</v>
      </c>
      <c r="H36">
        <v>0.000562</v>
      </c>
      <c r="I36">
        <v>0.00035</v>
      </c>
      <c r="L36">
        <v>0.000562</v>
      </c>
      <c r="M36">
        <v>0.00035</v>
      </c>
    </row>
    <row r="37" spans="1:13" ht="12.75">
      <c r="A37">
        <f t="shared" si="0"/>
        <v>33</v>
      </c>
      <c r="B37">
        <v>0.001408</v>
      </c>
      <c r="C37">
        <v>0.000712</v>
      </c>
      <c r="E37">
        <v>0.001404</v>
      </c>
      <c r="F37">
        <v>0.000705</v>
      </c>
      <c r="H37">
        <v>0.000631</v>
      </c>
      <c r="I37">
        <v>0.000394</v>
      </c>
      <c r="L37">
        <v>0.000631</v>
      </c>
      <c r="M37">
        <v>0.000394</v>
      </c>
    </row>
    <row r="38" spans="1:13" ht="12.75">
      <c r="A38">
        <f t="shared" si="0"/>
        <v>34</v>
      </c>
      <c r="B38">
        <v>0.001469</v>
      </c>
      <c r="C38">
        <v>0.000764</v>
      </c>
      <c r="E38">
        <v>0.001467</v>
      </c>
      <c r="F38">
        <v>0.000761</v>
      </c>
      <c r="H38">
        <v>0.000702</v>
      </c>
      <c r="I38">
        <v>0.000435</v>
      </c>
      <c r="L38">
        <v>0.000702</v>
      </c>
      <c r="M38">
        <v>0.000435</v>
      </c>
    </row>
    <row r="39" spans="1:13" ht="12.75">
      <c r="A39">
        <f t="shared" si="0"/>
        <v>35</v>
      </c>
      <c r="B39">
        <v>0.001553</v>
      </c>
      <c r="C39">
        <v>0.000825</v>
      </c>
      <c r="E39">
        <v>0.001555</v>
      </c>
      <c r="F39">
        <v>0.000825</v>
      </c>
      <c r="H39">
        <v>0.000773</v>
      </c>
      <c r="I39">
        <v>0.000475</v>
      </c>
      <c r="L39">
        <v>0.000773</v>
      </c>
      <c r="M39">
        <v>0.000475</v>
      </c>
    </row>
    <row r="40" spans="1:13" ht="12.75">
      <c r="A40">
        <f t="shared" si="0"/>
        <v>36</v>
      </c>
      <c r="B40">
        <v>0.001653</v>
      </c>
      <c r="C40">
        <v>0.000892</v>
      </c>
      <c r="E40">
        <v>0.001662</v>
      </c>
      <c r="F40">
        <v>0.000898</v>
      </c>
      <c r="H40">
        <v>0.000841</v>
      </c>
      <c r="I40">
        <v>0.000514</v>
      </c>
      <c r="L40">
        <v>0.000841</v>
      </c>
      <c r="M40">
        <v>0.000514</v>
      </c>
    </row>
    <row r="41" spans="1:13" ht="12.75">
      <c r="A41">
        <f t="shared" si="0"/>
        <v>37</v>
      </c>
      <c r="B41">
        <v>0.00177</v>
      </c>
      <c r="C41">
        <v>0.000971</v>
      </c>
      <c r="E41">
        <v>0.001782</v>
      </c>
      <c r="F41">
        <v>0.000979</v>
      </c>
      <c r="H41">
        <v>0.000904</v>
      </c>
      <c r="I41">
        <v>0.000554</v>
      </c>
      <c r="L41">
        <v>0.000904</v>
      </c>
      <c r="M41">
        <v>0.000554</v>
      </c>
    </row>
    <row r="42" spans="1:13" ht="12.75">
      <c r="A42">
        <f t="shared" si="0"/>
        <v>38</v>
      </c>
      <c r="B42">
        <v>0.001911</v>
      </c>
      <c r="C42">
        <v>0.001071</v>
      </c>
      <c r="E42">
        <v>0.001918</v>
      </c>
      <c r="F42">
        <v>0.001074</v>
      </c>
      <c r="H42">
        <v>0.000964</v>
      </c>
      <c r="I42">
        <v>0.000598</v>
      </c>
      <c r="L42">
        <v>0.000964</v>
      </c>
      <c r="M42">
        <v>0.000598</v>
      </c>
    </row>
    <row r="43" spans="1:13" ht="12.75">
      <c r="A43">
        <f t="shared" si="0"/>
        <v>39</v>
      </c>
      <c r="B43">
        <v>0.002075</v>
      </c>
      <c r="C43">
        <v>0.00119</v>
      </c>
      <c r="E43">
        <v>0.002068</v>
      </c>
      <c r="F43">
        <v>0.001183</v>
      </c>
      <c r="H43">
        <v>0.001021</v>
      </c>
      <c r="I43">
        <v>0.000648</v>
      </c>
      <c r="L43">
        <v>0.001021</v>
      </c>
      <c r="M43">
        <v>0.000648</v>
      </c>
    </row>
    <row r="44" spans="1:13" ht="12.75">
      <c r="A44">
        <f t="shared" si="0"/>
        <v>40</v>
      </c>
      <c r="B44">
        <v>0.002254</v>
      </c>
      <c r="C44">
        <v>0.001321</v>
      </c>
      <c r="E44">
        <v>0.002235</v>
      </c>
      <c r="F44">
        <v>0.001306</v>
      </c>
      <c r="H44">
        <v>0.001079</v>
      </c>
      <c r="I44">
        <v>0.000706</v>
      </c>
      <c r="L44">
        <v>0.001079</v>
      </c>
      <c r="M44">
        <v>0.000706</v>
      </c>
    </row>
    <row r="45" spans="1:13" ht="12.75">
      <c r="A45">
        <f t="shared" si="0"/>
        <v>41</v>
      </c>
      <c r="B45">
        <v>0.002438</v>
      </c>
      <c r="C45">
        <v>0.001453</v>
      </c>
      <c r="E45">
        <v>0.00242</v>
      </c>
      <c r="F45">
        <v>0.001439</v>
      </c>
      <c r="H45">
        <v>0.001142</v>
      </c>
      <c r="I45">
        <v>0.000774</v>
      </c>
      <c r="L45">
        <v>0.001142</v>
      </c>
      <c r="M45">
        <v>0.000774</v>
      </c>
    </row>
    <row r="46" spans="1:13" ht="12.75">
      <c r="A46">
        <f t="shared" si="0"/>
        <v>42</v>
      </c>
      <c r="B46">
        <v>0.002632</v>
      </c>
      <c r="C46">
        <v>0.001586</v>
      </c>
      <c r="E46">
        <v>0.002629</v>
      </c>
      <c r="F46">
        <v>0.001581</v>
      </c>
      <c r="H46">
        <v>0.001215</v>
      </c>
      <c r="I46">
        <v>0.000852</v>
      </c>
      <c r="L46">
        <v>0.001215</v>
      </c>
      <c r="M46">
        <v>0.000852</v>
      </c>
    </row>
    <row r="47" spans="1:13" ht="12.75">
      <c r="A47">
        <f t="shared" si="0"/>
        <v>43</v>
      </c>
      <c r="B47">
        <v>0.002853</v>
      </c>
      <c r="C47">
        <v>0.001727</v>
      </c>
      <c r="E47">
        <v>0.002863</v>
      </c>
      <c r="F47">
        <v>0.001732</v>
      </c>
      <c r="H47">
        <v>0.001299</v>
      </c>
      <c r="I47">
        <v>0.000937</v>
      </c>
      <c r="L47">
        <v>0.001299</v>
      </c>
      <c r="M47">
        <v>0.000937</v>
      </c>
    </row>
    <row r="48" spans="1:13" ht="12.75">
      <c r="A48">
        <f t="shared" si="0"/>
        <v>44</v>
      </c>
      <c r="B48">
        <v>0.003113</v>
      </c>
      <c r="C48">
        <v>0.001883</v>
      </c>
      <c r="E48">
        <v>0.003127</v>
      </c>
      <c r="F48">
        <v>0.001891</v>
      </c>
      <c r="H48">
        <v>0.001397</v>
      </c>
      <c r="I48">
        <v>0.001029</v>
      </c>
      <c r="L48">
        <v>0.001397</v>
      </c>
      <c r="M48">
        <v>0.001029</v>
      </c>
    </row>
    <row r="49" spans="1:13" ht="12.75">
      <c r="A49">
        <f t="shared" si="0"/>
        <v>45</v>
      </c>
      <c r="B49">
        <v>0.003412</v>
      </c>
      <c r="C49">
        <v>0.002055</v>
      </c>
      <c r="E49">
        <v>0.003418</v>
      </c>
      <c r="F49">
        <v>0.002059</v>
      </c>
      <c r="H49">
        <v>0.001508</v>
      </c>
      <c r="I49">
        <v>0.001124</v>
      </c>
      <c r="L49">
        <v>0.001508</v>
      </c>
      <c r="M49">
        <v>0.001124</v>
      </c>
    </row>
    <row r="50" spans="1:13" ht="12.75">
      <c r="A50">
        <f t="shared" si="0"/>
        <v>46</v>
      </c>
      <c r="B50">
        <v>0.003735</v>
      </c>
      <c r="C50">
        <v>0.002243</v>
      </c>
      <c r="E50">
        <v>0.003732</v>
      </c>
      <c r="F50">
        <v>0.002244</v>
      </c>
      <c r="H50">
        <v>0.001616</v>
      </c>
      <c r="I50">
        <v>0.001223</v>
      </c>
      <c r="L50">
        <v>0.001616</v>
      </c>
      <c r="M50">
        <v>0.001223</v>
      </c>
    </row>
    <row r="51" spans="1:13" ht="12.75">
      <c r="A51">
        <f t="shared" si="0"/>
        <v>47</v>
      </c>
      <c r="B51">
        <v>0.004071</v>
      </c>
      <c r="C51">
        <v>0.002439</v>
      </c>
      <c r="E51">
        <v>0.004067</v>
      </c>
      <c r="F51">
        <v>0.002441</v>
      </c>
      <c r="H51">
        <v>0.001734</v>
      </c>
      <c r="I51">
        <v>0.001326</v>
      </c>
      <c r="L51">
        <v>0.001734</v>
      </c>
      <c r="M51">
        <v>0.001326</v>
      </c>
    </row>
    <row r="52" spans="1:13" ht="12.75">
      <c r="A52">
        <f t="shared" si="0"/>
        <v>48</v>
      </c>
      <c r="B52">
        <v>0.004428</v>
      </c>
      <c r="C52">
        <v>0.002633</v>
      </c>
      <c r="E52">
        <v>0.004424</v>
      </c>
      <c r="F52">
        <v>0.002634</v>
      </c>
      <c r="H52">
        <v>0.00186</v>
      </c>
      <c r="I52">
        <v>0.001434</v>
      </c>
      <c r="L52">
        <v>0.00186</v>
      </c>
      <c r="M52">
        <v>0.001434</v>
      </c>
    </row>
    <row r="53" spans="1:13" ht="12.75">
      <c r="A53">
        <f t="shared" si="0"/>
        <v>49</v>
      </c>
      <c r="B53">
        <v>0.004806</v>
      </c>
      <c r="C53">
        <v>0.002819</v>
      </c>
      <c r="E53">
        <v>0.004805</v>
      </c>
      <c r="F53">
        <v>0.002815</v>
      </c>
      <c r="H53">
        <v>0.001995</v>
      </c>
      <c r="I53">
        <v>0.00155</v>
      </c>
      <c r="L53">
        <v>0.001995</v>
      </c>
      <c r="M53">
        <v>0.00155</v>
      </c>
    </row>
    <row r="54" spans="1:13" ht="12.75">
      <c r="A54">
        <f t="shared" si="0"/>
        <v>50</v>
      </c>
      <c r="B54">
        <v>0.005206</v>
      </c>
      <c r="C54">
        <v>0.003005</v>
      </c>
      <c r="E54">
        <v>0.005208</v>
      </c>
      <c r="F54">
        <v>0.002997</v>
      </c>
      <c r="H54">
        <v>0.005347</v>
      </c>
      <c r="I54">
        <v>0.002344</v>
      </c>
      <c r="L54">
        <v>0.005347</v>
      </c>
      <c r="M54">
        <v>0.002344</v>
      </c>
    </row>
    <row r="55" spans="1:13" ht="12.75">
      <c r="A55">
        <f t="shared" si="0"/>
        <v>51</v>
      </c>
      <c r="B55">
        <v>0.005648</v>
      </c>
      <c r="C55">
        <v>0.003204</v>
      </c>
      <c r="E55">
        <v>0.005657</v>
      </c>
      <c r="F55">
        <v>0.003198</v>
      </c>
      <c r="H55">
        <v>0.005528</v>
      </c>
      <c r="I55">
        <v>0.002459</v>
      </c>
      <c r="L55">
        <v>0.005528</v>
      </c>
      <c r="M55">
        <v>0.002459</v>
      </c>
    </row>
    <row r="56" spans="1:13" ht="12.75">
      <c r="A56">
        <f t="shared" si="0"/>
        <v>52</v>
      </c>
      <c r="B56">
        <v>0.006121</v>
      </c>
      <c r="C56">
        <v>0.003432</v>
      </c>
      <c r="E56">
        <v>0.006134</v>
      </c>
      <c r="F56">
        <v>0.003431</v>
      </c>
      <c r="H56">
        <v>0.005644</v>
      </c>
      <c r="I56">
        <v>0.002647</v>
      </c>
      <c r="L56">
        <v>0.005644</v>
      </c>
      <c r="M56">
        <v>0.002647</v>
      </c>
    </row>
    <row r="57" spans="1:13" ht="12.75">
      <c r="A57">
        <f t="shared" si="0"/>
        <v>53</v>
      </c>
      <c r="B57">
        <v>0.006594</v>
      </c>
      <c r="C57">
        <v>0.003695</v>
      </c>
      <c r="E57">
        <v>0.006595</v>
      </c>
      <c r="F57">
        <v>0.003696</v>
      </c>
      <c r="H57">
        <v>0.005722</v>
      </c>
      <c r="I57">
        <v>0.002895</v>
      </c>
      <c r="L57">
        <v>0.005722</v>
      </c>
      <c r="M57">
        <v>0.002895</v>
      </c>
    </row>
    <row r="58" spans="1:13" ht="12.75">
      <c r="A58">
        <f t="shared" si="0"/>
        <v>54</v>
      </c>
      <c r="B58">
        <v>0.007045</v>
      </c>
      <c r="C58">
        <v>0.004</v>
      </c>
      <c r="E58">
        <v>0.007027</v>
      </c>
      <c r="F58">
        <v>0.003998</v>
      </c>
      <c r="H58">
        <v>0.005797</v>
      </c>
      <c r="I58">
        <v>0.00319</v>
      </c>
      <c r="L58">
        <v>0.005797</v>
      </c>
      <c r="M58">
        <v>0.00319</v>
      </c>
    </row>
    <row r="59" spans="1:13" ht="12.75">
      <c r="A59">
        <f t="shared" si="0"/>
        <v>55</v>
      </c>
      <c r="B59">
        <v>0.007488</v>
      </c>
      <c r="C59">
        <v>0.004346</v>
      </c>
      <c r="E59">
        <v>0.007457</v>
      </c>
      <c r="F59">
        <v>0.004341</v>
      </c>
      <c r="H59">
        <v>0.005905</v>
      </c>
      <c r="I59">
        <v>0.003531</v>
      </c>
      <c r="L59">
        <v>0.005905</v>
      </c>
      <c r="M59">
        <v>0.003531</v>
      </c>
    </row>
    <row r="60" spans="1:13" ht="12.75">
      <c r="A60">
        <f t="shared" si="0"/>
        <v>56</v>
      </c>
      <c r="B60">
        <v>0.007946</v>
      </c>
      <c r="C60">
        <v>0.004725</v>
      </c>
      <c r="E60">
        <v>0.007921</v>
      </c>
      <c r="F60">
        <v>0.004722</v>
      </c>
      <c r="H60">
        <v>0.006124</v>
      </c>
      <c r="I60">
        <v>0.003925</v>
      </c>
      <c r="L60">
        <v>0.006124</v>
      </c>
      <c r="M60">
        <v>0.003925</v>
      </c>
    </row>
    <row r="61" spans="1:13" ht="12.75">
      <c r="A61">
        <f t="shared" si="0"/>
        <v>57</v>
      </c>
      <c r="B61">
        <v>0.008459</v>
      </c>
      <c r="C61">
        <v>0.005137</v>
      </c>
      <c r="E61">
        <v>0.008467</v>
      </c>
      <c r="F61">
        <v>0.005148</v>
      </c>
      <c r="H61">
        <v>0.006444</v>
      </c>
      <c r="I61">
        <v>0.004385</v>
      </c>
      <c r="L61">
        <v>0.006444</v>
      </c>
      <c r="M61">
        <v>0.004385</v>
      </c>
    </row>
    <row r="62" spans="1:13" ht="12.75">
      <c r="A62">
        <f t="shared" si="0"/>
        <v>58</v>
      </c>
      <c r="B62">
        <v>0.009064</v>
      </c>
      <c r="C62">
        <v>0.005594</v>
      </c>
      <c r="E62">
        <v>0.009121</v>
      </c>
      <c r="F62">
        <v>0.005627</v>
      </c>
      <c r="H62">
        <v>0.006895</v>
      </c>
      <c r="I62">
        <v>0.004921</v>
      </c>
      <c r="L62">
        <v>0.006895</v>
      </c>
      <c r="M62">
        <v>0.004921</v>
      </c>
    </row>
    <row r="63" spans="1:13" ht="12.75">
      <c r="A63">
        <f t="shared" si="0"/>
        <v>59</v>
      </c>
      <c r="B63">
        <v>0.00981</v>
      </c>
      <c r="C63">
        <v>0.00611</v>
      </c>
      <c r="E63">
        <v>0.009912</v>
      </c>
      <c r="F63">
        <v>0.006166</v>
      </c>
      <c r="H63">
        <v>0.007485</v>
      </c>
      <c r="I63">
        <v>0.005531</v>
      </c>
      <c r="L63">
        <v>0.007485</v>
      </c>
      <c r="M63">
        <v>0.005531</v>
      </c>
    </row>
    <row r="64" spans="1:13" ht="12.75">
      <c r="A64">
        <f t="shared" si="0"/>
        <v>60</v>
      </c>
      <c r="B64">
        <v>0.010706</v>
      </c>
      <c r="C64">
        <v>0.006697</v>
      </c>
      <c r="E64">
        <v>0.010827</v>
      </c>
      <c r="F64">
        <v>0.006765</v>
      </c>
      <c r="H64">
        <v>0.008196</v>
      </c>
      <c r="I64">
        <v>0.0062</v>
      </c>
      <c r="L64">
        <v>0.008196</v>
      </c>
      <c r="M64">
        <v>0.0062</v>
      </c>
    </row>
    <row r="65" spans="1:13" ht="12.75">
      <c r="A65">
        <f t="shared" si="0"/>
        <v>61</v>
      </c>
      <c r="B65">
        <v>0.011763</v>
      </c>
      <c r="C65">
        <v>0.007389</v>
      </c>
      <c r="E65">
        <v>0.011858</v>
      </c>
      <c r="F65">
        <v>0.007445</v>
      </c>
      <c r="H65">
        <v>0.009001</v>
      </c>
      <c r="I65">
        <v>0.006919</v>
      </c>
      <c r="L65">
        <v>0.009001</v>
      </c>
      <c r="M65">
        <v>0.006919</v>
      </c>
    </row>
    <row r="66" spans="1:13" ht="12.75">
      <c r="A66">
        <f t="shared" si="0"/>
        <v>62</v>
      </c>
      <c r="B66">
        <v>0.012934</v>
      </c>
      <c r="C66">
        <v>0.008167</v>
      </c>
      <c r="E66">
        <v>0.012966</v>
      </c>
      <c r="F66">
        <v>0.008187</v>
      </c>
      <c r="H66">
        <v>0.009915</v>
      </c>
      <c r="I66">
        <v>0.007689</v>
      </c>
      <c r="L66">
        <v>0.009915</v>
      </c>
      <c r="M66">
        <v>0.007689</v>
      </c>
    </row>
    <row r="67" spans="1:13" ht="12.75">
      <c r="A67">
        <f t="shared" si="0"/>
        <v>63</v>
      </c>
      <c r="B67">
        <v>0.014159</v>
      </c>
      <c r="C67">
        <v>0.008977</v>
      </c>
      <c r="E67">
        <v>0.014123</v>
      </c>
      <c r="F67">
        <v>0.008959</v>
      </c>
      <c r="H67">
        <v>0.010951</v>
      </c>
      <c r="I67">
        <v>0.008509</v>
      </c>
      <c r="L67">
        <v>0.010951</v>
      </c>
      <c r="M67">
        <v>0.008509</v>
      </c>
    </row>
    <row r="68" spans="1:13" ht="12.75">
      <c r="A68">
        <f t="shared" si="0"/>
        <v>64</v>
      </c>
      <c r="B68">
        <v>0.015362</v>
      </c>
      <c r="C68">
        <v>0.009776</v>
      </c>
      <c r="E68">
        <v>0.015312</v>
      </c>
      <c r="F68">
        <v>0.009747</v>
      </c>
      <c r="H68">
        <v>0.012117</v>
      </c>
      <c r="I68">
        <v>0.009395</v>
      </c>
      <c r="L68">
        <v>0.012117</v>
      </c>
      <c r="M68">
        <v>0.009395</v>
      </c>
    </row>
    <row r="69" spans="1:13" ht="12.75">
      <c r="A69">
        <f t="shared" si="0"/>
        <v>65</v>
      </c>
      <c r="B69">
        <v>0.016558</v>
      </c>
      <c r="C69">
        <v>0.010581</v>
      </c>
      <c r="E69">
        <v>0.016567</v>
      </c>
      <c r="F69">
        <v>0.010582</v>
      </c>
      <c r="H69">
        <v>0.013419</v>
      </c>
      <c r="I69">
        <v>0.010364</v>
      </c>
      <c r="L69">
        <v>0.013419</v>
      </c>
      <c r="M69">
        <v>0.010364</v>
      </c>
    </row>
    <row r="70" spans="1:13" ht="12.75">
      <c r="A70">
        <f t="shared" si="0"/>
        <v>66</v>
      </c>
      <c r="B70">
        <v>0.017847</v>
      </c>
      <c r="C70">
        <v>0.011466</v>
      </c>
      <c r="E70">
        <v>0.017976</v>
      </c>
      <c r="F70">
        <v>0.011511</v>
      </c>
      <c r="H70">
        <v>0.014868</v>
      </c>
      <c r="I70">
        <v>0.011413</v>
      </c>
      <c r="L70">
        <v>0.014868</v>
      </c>
      <c r="M70">
        <v>0.011413</v>
      </c>
    </row>
    <row r="71" spans="1:13" ht="12.75">
      <c r="A71">
        <f aca="true" t="shared" si="1" ref="A71:A124">A70+1</f>
        <v>67</v>
      </c>
      <c r="B71">
        <v>0.019331</v>
      </c>
      <c r="C71">
        <v>0.012498</v>
      </c>
      <c r="E71">
        <v>0.019564</v>
      </c>
      <c r="F71">
        <v>0.012572</v>
      </c>
      <c r="H71">
        <v>0.01646</v>
      </c>
      <c r="I71">
        <v>0.01254</v>
      </c>
      <c r="L71">
        <v>0.01646</v>
      </c>
      <c r="M71">
        <v>0.01254</v>
      </c>
    </row>
    <row r="72" spans="1:13" ht="12.75">
      <c r="A72">
        <f t="shared" si="1"/>
        <v>68</v>
      </c>
      <c r="B72">
        <v>0.020992</v>
      </c>
      <c r="C72">
        <v>0.013661</v>
      </c>
      <c r="E72">
        <v>0.021291</v>
      </c>
      <c r="F72">
        <v>0.013772</v>
      </c>
      <c r="H72">
        <v>0.0182</v>
      </c>
      <c r="I72">
        <v>0.013771</v>
      </c>
      <c r="L72">
        <v>0.0182</v>
      </c>
      <c r="M72">
        <v>0.013771</v>
      </c>
    </row>
    <row r="73" spans="1:13" ht="12.75">
      <c r="A73">
        <f t="shared" si="1"/>
        <v>69</v>
      </c>
      <c r="B73">
        <v>0.022858</v>
      </c>
      <c r="C73">
        <v>0.014966</v>
      </c>
      <c r="E73">
        <v>0.023162</v>
      </c>
      <c r="F73">
        <v>0.01513</v>
      </c>
      <c r="H73">
        <v>0.020105</v>
      </c>
      <c r="I73">
        <v>0.015153</v>
      </c>
      <c r="L73">
        <v>0.020105</v>
      </c>
      <c r="M73">
        <v>0.015153</v>
      </c>
    </row>
    <row r="74" spans="1:13" ht="12.75">
      <c r="A74">
        <f t="shared" si="1"/>
        <v>70</v>
      </c>
      <c r="B74">
        <v>0.024921</v>
      </c>
      <c r="C74">
        <v>0.016407</v>
      </c>
      <c r="E74">
        <v>0.025217</v>
      </c>
      <c r="F74">
        <v>0.016651</v>
      </c>
      <c r="H74">
        <v>0.022206</v>
      </c>
      <c r="I74">
        <v>0.016742</v>
      </c>
      <c r="L74">
        <v>0.022206</v>
      </c>
      <c r="M74">
        <v>0.016742</v>
      </c>
    </row>
    <row r="75" spans="1:13" ht="12.75">
      <c r="A75">
        <f t="shared" si="1"/>
        <v>71</v>
      </c>
      <c r="B75">
        <v>0.027065</v>
      </c>
      <c r="C75">
        <v>0.017945</v>
      </c>
      <c r="E75">
        <v>0.027533</v>
      </c>
      <c r="F75">
        <v>0.018406</v>
      </c>
      <c r="H75">
        <v>0.02457</v>
      </c>
      <c r="I75">
        <v>0.018579</v>
      </c>
      <c r="L75">
        <v>0.02457</v>
      </c>
      <c r="M75">
        <v>0.018579</v>
      </c>
    </row>
    <row r="76" spans="1:13" ht="12.75">
      <c r="A76">
        <f t="shared" si="1"/>
        <v>72</v>
      </c>
      <c r="B76">
        <v>0.029363</v>
      </c>
      <c r="C76">
        <v>0.019617</v>
      </c>
      <c r="E76">
        <v>0.030131</v>
      </c>
      <c r="F76">
        <v>0.020342</v>
      </c>
      <c r="H76">
        <v>0.027281</v>
      </c>
      <c r="I76">
        <v>0.020665</v>
      </c>
      <c r="L76">
        <v>0.027281</v>
      </c>
      <c r="M76">
        <v>0.020665</v>
      </c>
    </row>
    <row r="77" spans="1:13" ht="12.75">
      <c r="A77">
        <f t="shared" si="1"/>
        <v>73</v>
      </c>
      <c r="B77">
        <v>0.032031</v>
      </c>
      <c r="C77">
        <v>0.021503</v>
      </c>
      <c r="E77">
        <v>0.032978</v>
      </c>
      <c r="F77">
        <v>0.022346</v>
      </c>
      <c r="H77">
        <v>0.030387</v>
      </c>
      <c r="I77">
        <v>0.02297</v>
      </c>
      <c r="L77">
        <v>0.030387</v>
      </c>
      <c r="M77">
        <v>0.02297</v>
      </c>
    </row>
    <row r="78" spans="1:13" ht="12.75">
      <c r="A78">
        <f t="shared" si="1"/>
        <v>74</v>
      </c>
      <c r="B78">
        <v>0.035178</v>
      </c>
      <c r="C78">
        <v>0.023635</v>
      </c>
      <c r="E78">
        <v>0.036086</v>
      </c>
      <c r="F78">
        <v>0.024382</v>
      </c>
      <c r="H78">
        <v>0.0339</v>
      </c>
      <c r="I78">
        <v>0.025458</v>
      </c>
      <c r="L78">
        <v>0.0339</v>
      </c>
      <c r="M78">
        <v>0.025458</v>
      </c>
    </row>
    <row r="79" spans="1:13" ht="12.75">
      <c r="A79">
        <f t="shared" si="1"/>
        <v>75</v>
      </c>
      <c r="B79">
        <v>0.038734</v>
      </c>
      <c r="C79">
        <v>0.025987</v>
      </c>
      <c r="E79">
        <v>0.039506</v>
      </c>
      <c r="F79">
        <v>0.026551</v>
      </c>
      <c r="H79">
        <v>0.037834</v>
      </c>
      <c r="I79">
        <v>0.028106</v>
      </c>
      <c r="L79">
        <v>0.037834</v>
      </c>
      <c r="M79">
        <v>0.028106</v>
      </c>
    </row>
    <row r="80" spans="1:13" ht="12.75">
      <c r="A80">
        <f t="shared" si="1"/>
        <v>76</v>
      </c>
      <c r="B80">
        <v>0.042414</v>
      </c>
      <c r="C80">
        <v>0.028358</v>
      </c>
      <c r="E80">
        <v>0.043415</v>
      </c>
      <c r="F80">
        <v>0.029073</v>
      </c>
      <c r="H80">
        <v>0.042169</v>
      </c>
      <c r="I80">
        <v>0.030966</v>
      </c>
      <c r="L80">
        <v>0.042169</v>
      </c>
      <c r="M80">
        <v>0.030966</v>
      </c>
    </row>
    <row r="81" spans="1:13" ht="12.75">
      <c r="A81">
        <f t="shared" si="1"/>
        <v>77</v>
      </c>
      <c r="B81">
        <v>0.046171</v>
      </c>
      <c r="C81">
        <v>0.030849</v>
      </c>
      <c r="E81">
        <v>0.047789</v>
      </c>
      <c r="F81">
        <v>0.032023</v>
      </c>
      <c r="H81">
        <v>0.046906</v>
      </c>
      <c r="I81">
        <v>0.034105</v>
      </c>
      <c r="L81">
        <v>0.046906</v>
      </c>
      <c r="M81">
        <v>0.034105</v>
      </c>
    </row>
    <row r="82" spans="1:13" ht="12.75">
      <c r="A82">
        <f t="shared" si="1"/>
        <v>78</v>
      </c>
      <c r="B82">
        <v>0.050325</v>
      </c>
      <c r="C82">
        <v>0.033818</v>
      </c>
      <c r="E82">
        <v>0.052464</v>
      </c>
      <c r="F82">
        <v>0.035307</v>
      </c>
      <c r="H82">
        <v>0.052123</v>
      </c>
      <c r="I82">
        <v>0.037595</v>
      </c>
      <c r="L82">
        <v>0.052123</v>
      </c>
      <c r="M82">
        <v>0.037595</v>
      </c>
    </row>
    <row r="83" spans="1:13" ht="12.75">
      <c r="A83">
        <f t="shared" si="1"/>
        <v>79</v>
      </c>
      <c r="B83">
        <v>0.055085</v>
      </c>
      <c r="C83">
        <v>0.037481</v>
      </c>
      <c r="E83">
        <v>0.057413</v>
      </c>
      <c r="F83">
        <v>0.038949</v>
      </c>
      <c r="H83">
        <v>0.057927</v>
      </c>
      <c r="I83">
        <v>0.041506</v>
      </c>
      <c r="L83">
        <v>0.057927</v>
      </c>
      <c r="M83">
        <v>0.041506</v>
      </c>
    </row>
    <row r="84" spans="1:13" ht="12.75">
      <c r="A84">
        <f t="shared" si="1"/>
        <v>80</v>
      </c>
      <c r="B84">
        <v>0.060498</v>
      </c>
      <c r="C84">
        <v>0.041792</v>
      </c>
      <c r="E84">
        <v>0.062789</v>
      </c>
      <c r="F84">
        <v>0.043047</v>
      </c>
      <c r="H84">
        <v>0.064368</v>
      </c>
      <c r="I84">
        <v>0.045879</v>
      </c>
      <c r="L84">
        <v>0.064368</v>
      </c>
      <c r="M84">
        <v>0.045879</v>
      </c>
    </row>
    <row r="85" spans="1:13" ht="12.75">
      <c r="A85">
        <f t="shared" si="1"/>
        <v>81</v>
      </c>
      <c r="B85">
        <v>0.066557</v>
      </c>
      <c r="C85">
        <v>0.046463</v>
      </c>
      <c r="E85">
        <v>0.068836</v>
      </c>
      <c r="F85">
        <v>0.047769</v>
      </c>
      <c r="H85">
        <v>0.072041</v>
      </c>
      <c r="I85">
        <v>0.05078</v>
      </c>
      <c r="L85">
        <v>0.072041</v>
      </c>
      <c r="M85">
        <v>0.05078</v>
      </c>
    </row>
    <row r="86" spans="1:13" ht="12.75">
      <c r="A86">
        <f t="shared" si="1"/>
        <v>82</v>
      </c>
      <c r="B86">
        <v>0.072986</v>
      </c>
      <c r="C86">
        <v>0.051306</v>
      </c>
      <c r="E86">
        <v>0.075724</v>
      </c>
      <c r="F86">
        <v>0.05319</v>
      </c>
      <c r="H86">
        <v>0.080486</v>
      </c>
      <c r="I86">
        <v>0.056294</v>
      </c>
      <c r="L86">
        <v>0.080486</v>
      </c>
      <c r="M86">
        <v>0.056294</v>
      </c>
    </row>
    <row r="87" spans="1:13" ht="12.75">
      <c r="A87">
        <f t="shared" si="1"/>
        <v>83</v>
      </c>
      <c r="B87">
        <v>0.079682</v>
      </c>
      <c r="C87">
        <v>0.056613</v>
      </c>
      <c r="E87">
        <v>0.083466</v>
      </c>
      <c r="F87">
        <v>0.059279</v>
      </c>
      <c r="H87">
        <v>0.089718</v>
      </c>
      <c r="I87">
        <v>0.062506</v>
      </c>
      <c r="L87">
        <v>0.089718</v>
      </c>
      <c r="M87">
        <v>0.062506</v>
      </c>
    </row>
    <row r="88" spans="1:13" ht="12.75">
      <c r="A88">
        <f t="shared" si="1"/>
        <v>84</v>
      </c>
      <c r="B88">
        <v>0.086593</v>
      </c>
      <c r="C88">
        <v>0.062608</v>
      </c>
      <c r="E88">
        <v>0.092144</v>
      </c>
      <c r="F88">
        <v>0.06608</v>
      </c>
      <c r="H88">
        <v>0.099779</v>
      </c>
      <c r="I88">
        <v>0.069517</v>
      </c>
      <c r="L88">
        <v>0.099779</v>
      </c>
      <c r="M88">
        <v>0.069517</v>
      </c>
    </row>
    <row r="89" spans="1:13" ht="12.75">
      <c r="A89">
        <f t="shared" si="1"/>
        <v>85</v>
      </c>
      <c r="B89">
        <v>0.094013</v>
      </c>
      <c r="C89">
        <v>0.069533</v>
      </c>
      <c r="E89">
        <v>0.101803</v>
      </c>
      <c r="F89">
        <v>0.073685</v>
      </c>
      <c r="H89">
        <v>0.110757</v>
      </c>
      <c r="I89">
        <v>0.077446</v>
      </c>
      <c r="L89">
        <v>0.110757</v>
      </c>
      <c r="M89">
        <v>0.077446</v>
      </c>
    </row>
    <row r="90" spans="1:13" ht="12.75">
      <c r="A90">
        <f t="shared" si="1"/>
        <v>86</v>
      </c>
      <c r="B90">
        <v>0.102498</v>
      </c>
      <c r="C90">
        <v>0.076645</v>
      </c>
      <c r="E90">
        <v>0.112468</v>
      </c>
      <c r="F90">
        <v>0.082199</v>
      </c>
      <c r="H90">
        <v>0.122797</v>
      </c>
      <c r="I90">
        <v>0.086376</v>
      </c>
      <c r="L90">
        <v>0.122797</v>
      </c>
      <c r="M90">
        <v>0.086376</v>
      </c>
    </row>
    <row r="91" spans="1:13" ht="12.75">
      <c r="A91">
        <f t="shared" si="1"/>
        <v>87</v>
      </c>
      <c r="B91">
        <v>0.11164</v>
      </c>
      <c r="C91">
        <v>0.084411</v>
      </c>
      <c r="E91">
        <v>0.124164</v>
      </c>
      <c r="F91">
        <v>0.091712</v>
      </c>
      <c r="H91">
        <v>0.136043</v>
      </c>
      <c r="I91">
        <v>0.096337</v>
      </c>
      <c r="L91">
        <v>0.136043</v>
      </c>
      <c r="M91">
        <v>0.096337</v>
      </c>
    </row>
    <row r="92" spans="1:13" ht="12.75">
      <c r="A92">
        <f t="shared" si="1"/>
        <v>88</v>
      </c>
      <c r="B92">
        <v>0.121472</v>
      </c>
      <c r="C92">
        <v>0.092876</v>
      </c>
      <c r="E92">
        <v>0.136917</v>
      </c>
      <c r="F92">
        <v>0.102294</v>
      </c>
      <c r="H92">
        <v>0.15059</v>
      </c>
      <c r="I92">
        <v>0.107303</v>
      </c>
      <c r="L92">
        <v>0.15059</v>
      </c>
      <c r="M92">
        <v>0.107303</v>
      </c>
    </row>
    <row r="93" spans="1:13" ht="12.75">
      <c r="A93">
        <f t="shared" si="1"/>
        <v>89</v>
      </c>
      <c r="B93">
        <v>0.132023</v>
      </c>
      <c r="C93">
        <v>0.102085</v>
      </c>
      <c r="E93">
        <v>0.150754</v>
      </c>
      <c r="F93">
        <v>0.11399</v>
      </c>
      <c r="H93">
        <v>0.16642</v>
      </c>
      <c r="I93">
        <v>0.119154</v>
      </c>
      <c r="L93">
        <v>0.16642</v>
      </c>
      <c r="M93">
        <v>0.119154</v>
      </c>
    </row>
    <row r="94" spans="1:13" ht="12.75">
      <c r="A94">
        <f t="shared" si="1"/>
        <v>90</v>
      </c>
      <c r="B94">
        <v>0.143319</v>
      </c>
      <c r="C94">
        <v>0.112081</v>
      </c>
      <c r="E94">
        <v>0.165704</v>
      </c>
      <c r="F94">
        <v>0.12682</v>
      </c>
      <c r="H94">
        <v>0.183408</v>
      </c>
      <c r="I94">
        <v>0.131682</v>
      </c>
      <c r="L94">
        <v>0.183408</v>
      </c>
      <c r="M94">
        <v>0.131682</v>
      </c>
    </row>
    <row r="95" spans="1:13" ht="12.75">
      <c r="A95">
        <f t="shared" si="1"/>
        <v>91</v>
      </c>
      <c r="B95">
        <v>0.155383</v>
      </c>
      <c r="C95">
        <v>0.122907</v>
      </c>
      <c r="E95">
        <v>0.181789</v>
      </c>
      <c r="F95">
        <v>0.140793</v>
      </c>
      <c r="H95">
        <v>0.199769</v>
      </c>
      <c r="I95">
        <v>0.144604</v>
      </c>
      <c r="L95">
        <v>0.199769</v>
      </c>
      <c r="M95">
        <v>0.144604</v>
      </c>
    </row>
    <row r="96" spans="1:13" ht="12.75">
      <c r="A96">
        <f t="shared" si="1"/>
        <v>92</v>
      </c>
      <c r="B96">
        <v>0.168232</v>
      </c>
      <c r="C96">
        <v>0.134602</v>
      </c>
      <c r="E96">
        <v>0.199019</v>
      </c>
      <c r="F96">
        <v>0.155906</v>
      </c>
      <c r="H96">
        <v>0.216605</v>
      </c>
      <c r="I96">
        <v>0.157618</v>
      </c>
      <c r="L96">
        <v>0.216605</v>
      </c>
      <c r="M96">
        <v>0.157618</v>
      </c>
    </row>
    <row r="97" spans="1:13" ht="12.75">
      <c r="A97">
        <f t="shared" si="1"/>
        <v>93</v>
      </c>
      <c r="B97">
        <v>0.18188</v>
      </c>
      <c r="C97">
        <v>0.147201</v>
      </c>
      <c r="E97">
        <v>0.217396</v>
      </c>
      <c r="F97">
        <v>0.172147</v>
      </c>
      <c r="H97">
        <v>0.233662</v>
      </c>
      <c r="I97">
        <v>0.170433</v>
      </c>
      <c r="L97">
        <v>0.233662</v>
      </c>
      <c r="M97">
        <v>0.170433</v>
      </c>
    </row>
    <row r="98" spans="1:13" ht="12.75">
      <c r="A98">
        <f t="shared" si="1"/>
        <v>94</v>
      </c>
      <c r="B98">
        <v>0.196334</v>
      </c>
      <c r="C98">
        <v>0.160735</v>
      </c>
      <c r="E98">
        <v>0.236906</v>
      </c>
      <c r="F98">
        <v>0.189496</v>
      </c>
      <c r="H98">
        <v>0.250693</v>
      </c>
      <c r="I98">
        <v>0.182799</v>
      </c>
      <c r="L98">
        <v>0.250693</v>
      </c>
      <c r="M98">
        <v>0.182799</v>
      </c>
    </row>
    <row r="99" spans="1:13" ht="12.75">
      <c r="A99">
        <f t="shared" si="1"/>
        <v>95</v>
      </c>
      <c r="B99">
        <v>0.211592</v>
      </c>
      <c r="C99">
        <v>0.175225</v>
      </c>
      <c r="E99">
        <v>0.257525</v>
      </c>
      <c r="F99">
        <v>0.207925</v>
      </c>
      <c r="H99">
        <v>0.267491</v>
      </c>
      <c r="I99">
        <v>0.194509</v>
      </c>
      <c r="L99">
        <v>0.267491</v>
      </c>
      <c r="M99">
        <v>0.194509</v>
      </c>
    </row>
    <row r="100" spans="1:13" ht="12.75">
      <c r="A100">
        <f t="shared" si="1"/>
        <v>96</v>
      </c>
      <c r="B100">
        <v>0.227645</v>
      </c>
      <c r="C100">
        <v>0.190689</v>
      </c>
      <c r="E100">
        <v>0.278031</v>
      </c>
      <c r="F100">
        <v>0.226597</v>
      </c>
      <c r="H100">
        <v>0.283905</v>
      </c>
      <c r="I100">
        <v>0.205379</v>
      </c>
      <c r="L100">
        <v>0.283905</v>
      </c>
      <c r="M100">
        <v>0.205379</v>
      </c>
    </row>
    <row r="101" spans="1:13" ht="12.75">
      <c r="A101">
        <f t="shared" si="1"/>
        <v>97</v>
      </c>
      <c r="B101">
        <v>0.244476</v>
      </c>
      <c r="C101">
        <v>0.207132</v>
      </c>
      <c r="E101">
        <v>0.298111</v>
      </c>
      <c r="F101">
        <v>0.245258</v>
      </c>
      <c r="H101">
        <v>0.299852</v>
      </c>
      <c r="I101">
        <v>0.21524</v>
      </c>
      <c r="L101">
        <v>0.299852</v>
      </c>
      <c r="M101">
        <v>0.21524</v>
      </c>
    </row>
    <row r="102" spans="1:13" ht="12.75">
      <c r="A102">
        <f t="shared" si="1"/>
        <v>98</v>
      </c>
      <c r="B102">
        <v>0.262057</v>
      </c>
      <c r="C102">
        <v>0.22455</v>
      </c>
      <c r="E102">
        <v>0.317432</v>
      </c>
      <c r="F102">
        <v>0.263628</v>
      </c>
      <c r="H102">
        <v>0.315296</v>
      </c>
      <c r="I102">
        <v>0.223947</v>
      </c>
      <c r="L102">
        <v>0.315296</v>
      </c>
      <c r="M102">
        <v>0.223947</v>
      </c>
    </row>
    <row r="103" spans="1:13" ht="12.75">
      <c r="A103">
        <f t="shared" si="1"/>
        <v>99</v>
      </c>
      <c r="B103">
        <v>0.280351</v>
      </c>
      <c r="C103">
        <v>0.242924</v>
      </c>
      <c r="E103">
        <v>0.335655</v>
      </c>
      <c r="F103">
        <v>0.28141</v>
      </c>
      <c r="H103">
        <v>0.330207</v>
      </c>
      <c r="I103">
        <v>0.231387</v>
      </c>
      <c r="L103">
        <v>0.330207</v>
      </c>
      <c r="M103">
        <v>0.231387</v>
      </c>
    </row>
    <row r="104" spans="1:13" ht="12.75">
      <c r="A104">
        <f t="shared" si="1"/>
        <v>100</v>
      </c>
      <c r="B104">
        <v>0.299312</v>
      </c>
      <c r="C104">
        <v>0.262224</v>
      </c>
      <c r="E104">
        <v>0.352438</v>
      </c>
      <c r="F104">
        <v>0.298294</v>
      </c>
      <c r="H104">
        <v>0.344556</v>
      </c>
      <c r="I104">
        <v>0.237467</v>
      </c>
      <c r="L104">
        <v>0.344556</v>
      </c>
      <c r="M104">
        <v>0.237467</v>
      </c>
    </row>
    <row r="105" spans="1:13" ht="12.75">
      <c r="A105">
        <f t="shared" si="1"/>
        <v>101</v>
      </c>
      <c r="B105">
        <v>0.4</v>
      </c>
      <c r="C105">
        <v>0.4</v>
      </c>
      <c r="E105">
        <v>0.37006</v>
      </c>
      <c r="F105">
        <v>0.316192</v>
      </c>
      <c r="H105">
        <v>0.358628</v>
      </c>
      <c r="I105">
        <v>0.244834</v>
      </c>
      <c r="L105">
        <v>0.358628</v>
      </c>
      <c r="M105">
        <v>0.244834</v>
      </c>
    </row>
    <row r="106" spans="1:13" ht="12.75">
      <c r="A106">
        <f t="shared" si="1"/>
        <v>102</v>
      </c>
      <c r="B106">
        <v>0.4</v>
      </c>
      <c r="C106">
        <v>0.4</v>
      </c>
      <c r="E106">
        <v>0.388563</v>
      </c>
      <c r="F106">
        <v>0.335163</v>
      </c>
      <c r="H106">
        <v>0.371685</v>
      </c>
      <c r="I106">
        <v>0.254498</v>
      </c>
      <c r="L106">
        <v>0.371685</v>
      </c>
      <c r="M106">
        <v>0.254498</v>
      </c>
    </row>
    <row r="107" spans="1:13" ht="12.75">
      <c r="A107">
        <f t="shared" si="1"/>
        <v>103</v>
      </c>
      <c r="B107">
        <v>0.4</v>
      </c>
      <c r="C107">
        <v>0.4</v>
      </c>
      <c r="E107">
        <v>0.407991</v>
      </c>
      <c r="F107">
        <v>0.355273</v>
      </c>
      <c r="H107">
        <v>0.38304</v>
      </c>
      <c r="I107">
        <v>0.266044</v>
      </c>
      <c r="L107">
        <v>0.38304</v>
      </c>
      <c r="M107">
        <v>0.266044</v>
      </c>
    </row>
    <row r="108" spans="1:13" ht="12.75">
      <c r="A108">
        <f t="shared" si="1"/>
        <v>104</v>
      </c>
      <c r="B108">
        <v>0.4</v>
      </c>
      <c r="C108">
        <v>0.4</v>
      </c>
      <c r="E108">
        <v>0.42839</v>
      </c>
      <c r="F108">
        <v>0.37659</v>
      </c>
      <c r="H108">
        <v>0.392003</v>
      </c>
      <c r="I108">
        <v>0.279055</v>
      </c>
      <c r="L108">
        <v>0.392003</v>
      </c>
      <c r="M108">
        <v>0.279055</v>
      </c>
    </row>
    <row r="109" spans="1:13" ht="12.75">
      <c r="A109">
        <f t="shared" si="1"/>
        <v>105</v>
      </c>
      <c r="B109">
        <v>0.4</v>
      </c>
      <c r="C109">
        <v>0.4</v>
      </c>
      <c r="E109">
        <v>0.44981</v>
      </c>
      <c r="F109">
        <v>0.399185</v>
      </c>
      <c r="H109">
        <v>0.397886</v>
      </c>
      <c r="I109">
        <v>0.293116</v>
      </c>
      <c r="L109">
        <v>0.397886</v>
      </c>
      <c r="M109">
        <v>0.293116</v>
      </c>
    </row>
    <row r="110" spans="1:13" ht="12.75">
      <c r="A110">
        <f t="shared" si="1"/>
        <v>106</v>
      </c>
      <c r="B110">
        <v>0.4</v>
      </c>
      <c r="C110">
        <v>0.4</v>
      </c>
      <c r="E110">
        <v>0.4723</v>
      </c>
      <c r="F110">
        <v>0.423136</v>
      </c>
      <c r="H110">
        <v>0.4</v>
      </c>
      <c r="I110">
        <v>0.307811</v>
      </c>
      <c r="L110">
        <v>0.4</v>
      </c>
      <c r="M110">
        <v>0.307811</v>
      </c>
    </row>
    <row r="111" spans="1:13" ht="12.75">
      <c r="A111">
        <f t="shared" si="1"/>
        <v>107</v>
      </c>
      <c r="B111">
        <v>0.4</v>
      </c>
      <c r="C111">
        <v>0.4</v>
      </c>
      <c r="E111">
        <v>0.495915</v>
      </c>
      <c r="F111">
        <v>0.448524</v>
      </c>
      <c r="H111">
        <v>0.4</v>
      </c>
      <c r="I111">
        <v>0.322725</v>
      </c>
      <c r="L111">
        <v>0.4</v>
      </c>
      <c r="M111">
        <v>0.322725</v>
      </c>
    </row>
    <row r="112" spans="1:13" ht="12.75">
      <c r="A112">
        <f t="shared" si="1"/>
        <v>108</v>
      </c>
      <c r="B112">
        <v>0.4</v>
      </c>
      <c r="C112">
        <v>0.4</v>
      </c>
      <c r="E112">
        <v>0.520711</v>
      </c>
      <c r="F112">
        <v>0.475436</v>
      </c>
      <c r="H112">
        <v>0.4</v>
      </c>
      <c r="I112">
        <v>0.337441</v>
      </c>
      <c r="L112">
        <v>0.4</v>
      </c>
      <c r="M112">
        <v>0.337441</v>
      </c>
    </row>
    <row r="113" spans="1:13" ht="12.75">
      <c r="A113">
        <f t="shared" si="1"/>
        <v>109</v>
      </c>
      <c r="B113">
        <v>0.4</v>
      </c>
      <c r="C113">
        <v>0.4</v>
      </c>
      <c r="E113">
        <v>0.546747</v>
      </c>
      <c r="F113">
        <v>0.503962</v>
      </c>
      <c r="H113">
        <v>0.4</v>
      </c>
      <c r="I113">
        <v>0.351544</v>
      </c>
      <c r="L113">
        <v>0.4</v>
      </c>
      <c r="M113">
        <v>0.351544</v>
      </c>
    </row>
    <row r="114" spans="1:13" ht="12.75">
      <c r="A114">
        <f t="shared" si="1"/>
        <v>110</v>
      </c>
      <c r="B114">
        <v>0.4</v>
      </c>
      <c r="C114">
        <v>0.4</v>
      </c>
      <c r="E114">
        <v>0.574084</v>
      </c>
      <c r="F114">
        <v>0.534199</v>
      </c>
      <c r="H114">
        <v>0.4</v>
      </c>
      <c r="I114">
        <v>0.364617</v>
      </c>
      <c r="L114">
        <v>0.4</v>
      </c>
      <c r="M114">
        <v>0.364617</v>
      </c>
    </row>
    <row r="115" spans="1:13" ht="12.75">
      <c r="A115">
        <f t="shared" si="1"/>
        <v>111</v>
      </c>
      <c r="B115">
        <v>0.4</v>
      </c>
      <c r="C115">
        <v>0.4</v>
      </c>
      <c r="E115">
        <v>0.602788</v>
      </c>
      <c r="F115">
        <v>0.566251</v>
      </c>
      <c r="H115">
        <v>0.4</v>
      </c>
      <c r="I115">
        <v>0.376246</v>
      </c>
      <c r="L115">
        <v>0.4</v>
      </c>
      <c r="M115">
        <v>0.376246</v>
      </c>
    </row>
    <row r="116" spans="1:13" ht="12.75">
      <c r="A116">
        <f t="shared" si="1"/>
        <v>112</v>
      </c>
      <c r="B116">
        <v>0.4</v>
      </c>
      <c r="C116">
        <v>0.4</v>
      </c>
      <c r="E116">
        <v>0.632928</v>
      </c>
      <c r="F116">
        <v>0.600226</v>
      </c>
      <c r="H116">
        <v>0.4</v>
      </c>
      <c r="I116">
        <v>0.386015</v>
      </c>
      <c r="L116">
        <v>0.4</v>
      </c>
      <c r="M116">
        <v>0.386015</v>
      </c>
    </row>
    <row r="117" spans="1:13" ht="12.75">
      <c r="A117">
        <f t="shared" si="1"/>
        <v>113</v>
      </c>
      <c r="B117">
        <v>0.4</v>
      </c>
      <c r="C117">
        <v>0.4</v>
      </c>
      <c r="E117">
        <v>0.664574</v>
      </c>
      <c r="F117">
        <v>0.63624</v>
      </c>
      <c r="H117">
        <v>0.4</v>
      </c>
      <c r="I117">
        <v>0.393507</v>
      </c>
      <c r="L117">
        <v>0.4</v>
      </c>
      <c r="M117">
        <v>0.393507</v>
      </c>
    </row>
    <row r="118" spans="1:13" ht="12.75">
      <c r="A118">
        <f t="shared" si="1"/>
        <v>114</v>
      </c>
      <c r="B118">
        <v>0.4</v>
      </c>
      <c r="C118">
        <v>0.4</v>
      </c>
      <c r="E118">
        <v>0.697803</v>
      </c>
      <c r="F118">
        <v>0.674414</v>
      </c>
      <c r="H118">
        <v>0.4</v>
      </c>
      <c r="I118">
        <v>0.398308</v>
      </c>
      <c r="L118">
        <v>0.4</v>
      </c>
      <c r="M118">
        <v>0.398308</v>
      </c>
    </row>
    <row r="119" spans="1:13" ht="12.75">
      <c r="A119">
        <f t="shared" si="1"/>
        <v>115</v>
      </c>
      <c r="B119">
        <v>0.4</v>
      </c>
      <c r="C119">
        <v>0.4</v>
      </c>
      <c r="E119">
        <v>0.732693</v>
      </c>
      <c r="F119">
        <v>0.714879</v>
      </c>
      <c r="H119">
        <v>0.4</v>
      </c>
      <c r="I119">
        <v>0.4</v>
      </c>
      <c r="L119">
        <v>0.4</v>
      </c>
      <c r="M119">
        <v>0.4</v>
      </c>
    </row>
    <row r="120" spans="1:13" ht="12.75">
      <c r="A120">
        <f t="shared" si="1"/>
        <v>116</v>
      </c>
      <c r="B120">
        <v>0.4</v>
      </c>
      <c r="C120">
        <v>0.4</v>
      </c>
      <c r="E120">
        <v>0.769327</v>
      </c>
      <c r="F120">
        <v>0.757772</v>
      </c>
      <c r="H120">
        <v>0.4</v>
      </c>
      <c r="I120">
        <v>0.4</v>
      </c>
      <c r="L120">
        <v>0.4</v>
      </c>
      <c r="M120">
        <v>0.4</v>
      </c>
    </row>
    <row r="121" spans="1:13" ht="12.75">
      <c r="A121">
        <f t="shared" si="1"/>
        <v>117</v>
      </c>
      <c r="B121">
        <v>0.4</v>
      </c>
      <c r="C121">
        <v>0.4</v>
      </c>
      <c r="E121">
        <v>0.807794</v>
      </c>
      <c r="F121">
        <v>0.803238</v>
      </c>
      <c r="H121">
        <v>0.4</v>
      </c>
      <c r="I121">
        <v>0.4</v>
      </c>
      <c r="L121">
        <v>0.4</v>
      </c>
      <c r="M121">
        <v>0.4</v>
      </c>
    </row>
    <row r="122" spans="1:13" ht="12.75">
      <c r="A122">
        <f t="shared" si="1"/>
        <v>118</v>
      </c>
      <c r="B122">
        <v>0.4</v>
      </c>
      <c r="C122">
        <v>0.4</v>
      </c>
      <c r="E122">
        <v>0.848183</v>
      </c>
      <c r="F122">
        <v>0.848183</v>
      </c>
      <c r="H122">
        <v>0.4</v>
      </c>
      <c r="I122">
        <v>0.4</v>
      </c>
      <c r="L122">
        <v>0.4</v>
      </c>
      <c r="M122">
        <v>0.4</v>
      </c>
    </row>
    <row r="123" spans="1:13" ht="12.75">
      <c r="A123">
        <f t="shared" si="1"/>
        <v>119</v>
      </c>
      <c r="B123">
        <v>0.4</v>
      </c>
      <c r="C123">
        <v>0.4</v>
      </c>
      <c r="E123">
        <v>0.890592</v>
      </c>
      <c r="F123">
        <v>0.890592</v>
      </c>
      <c r="H123">
        <v>0.4</v>
      </c>
      <c r="I123">
        <v>0.4</v>
      </c>
      <c r="L123">
        <v>0.4</v>
      </c>
      <c r="M123">
        <v>0.4</v>
      </c>
    </row>
    <row r="124" spans="1:13" ht="12.75">
      <c r="A124">
        <f t="shared" si="1"/>
        <v>120</v>
      </c>
      <c r="B124">
        <v>1</v>
      </c>
      <c r="C124">
        <v>1</v>
      </c>
      <c r="E124">
        <v>0.935122</v>
      </c>
      <c r="F124">
        <v>0.935122</v>
      </c>
      <c r="H124">
        <v>1</v>
      </c>
      <c r="I124">
        <v>1</v>
      </c>
      <c r="L124">
        <v>1</v>
      </c>
      <c r="M124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253"/>
  <sheetViews>
    <sheetView workbookViewId="0" topLeftCell="A1">
      <selection activeCell="F2" sqref="F2:H3"/>
    </sheetView>
  </sheetViews>
  <sheetFormatPr defaultColWidth="9.140625" defaultRowHeight="12.75"/>
  <cols>
    <col min="6" max="6" width="9.00390625" style="0" bestFit="1" customWidth="1"/>
  </cols>
  <sheetData>
    <row r="2" spans="3:7" ht="12.75">
      <c r="C2" s="23" t="s">
        <v>33</v>
      </c>
      <c r="G2" s="23" t="s">
        <v>35</v>
      </c>
    </row>
    <row r="3" spans="3:7" ht="12.75">
      <c r="C3" s="23" t="s">
        <v>34</v>
      </c>
      <c r="G3" s="23" t="s">
        <v>34</v>
      </c>
    </row>
    <row r="5" spans="2:8" ht="12.75">
      <c r="B5" s="5" t="s">
        <v>4</v>
      </c>
      <c r="C5" s="5" t="s">
        <v>32</v>
      </c>
      <c r="D5" s="5" t="s">
        <v>31</v>
      </c>
      <c r="F5" s="5" t="s">
        <v>4</v>
      </c>
      <c r="G5" s="5" t="s">
        <v>32</v>
      </c>
      <c r="H5" s="5" t="s">
        <v>31</v>
      </c>
    </row>
    <row r="6" spans="2:8" ht="15">
      <c r="B6" s="25">
        <v>5</v>
      </c>
      <c r="C6" s="26">
        <v>76.6</v>
      </c>
      <c r="D6" s="26">
        <v>80.7</v>
      </c>
      <c r="E6" s="26"/>
      <c r="F6" s="27">
        <v>5</v>
      </c>
      <c r="G6" s="26">
        <v>70.49</v>
      </c>
      <c r="H6" s="26">
        <v>75.54</v>
      </c>
    </row>
    <row r="7" spans="2:8" ht="15">
      <c r="B7" s="25">
        <v>6</v>
      </c>
      <c r="C7" s="26">
        <v>75.6</v>
      </c>
      <c r="D7" s="26">
        <v>79.7</v>
      </c>
      <c r="E7" s="26"/>
      <c r="F7" s="27">
        <v>6</v>
      </c>
      <c r="G7" s="26">
        <v>69.5</v>
      </c>
      <c r="H7" s="26">
        <v>74.55</v>
      </c>
    </row>
    <row r="8" spans="2:8" ht="15">
      <c r="B8" s="25">
        <v>7</v>
      </c>
      <c r="C8" s="26">
        <v>74.7</v>
      </c>
      <c r="D8" s="26">
        <v>78.7</v>
      </c>
      <c r="E8" s="26"/>
      <c r="F8" s="27">
        <v>7</v>
      </c>
      <c r="G8" s="26">
        <v>68.52</v>
      </c>
      <c r="H8" s="26">
        <v>73.56</v>
      </c>
    </row>
    <row r="9" spans="2:8" ht="15">
      <c r="B9" s="25">
        <v>8</v>
      </c>
      <c r="C9" s="26">
        <v>73.7</v>
      </c>
      <c r="D9" s="26">
        <v>77.7</v>
      </c>
      <c r="E9" s="26"/>
      <c r="F9" s="27">
        <v>8</v>
      </c>
      <c r="G9" s="26">
        <v>67.53</v>
      </c>
      <c r="H9" s="26">
        <v>72.57</v>
      </c>
    </row>
    <row r="10" spans="2:8" ht="15">
      <c r="B10" s="25">
        <v>9</v>
      </c>
      <c r="C10" s="26">
        <v>72.7</v>
      </c>
      <c r="D10" s="26">
        <v>76.7</v>
      </c>
      <c r="E10" s="26"/>
      <c r="F10" s="27">
        <v>9</v>
      </c>
      <c r="G10" s="26">
        <v>66.54</v>
      </c>
      <c r="H10" s="26">
        <v>71.58</v>
      </c>
    </row>
    <row r="11" spans="2:8" ht="15">
      <c r="B11" s="25">
        <v>10</v>
      </c>
      <c r="C11" s="26">
        <v>71.7</v>
      </c>
      <c r="D11" s="26">
        <v>75.7</v>
      </c>
      <c r="E11" s="26"/>
      <c r="F11" s="27">
        <v>10</v>
      </c>
      <c r="G11" s="26">
        <v>65.55</v>
      </c>
      <c r="H11" s="26">
        <v>70.58</v>
      </c>
    </row>
    <row r="12" spans="2:8" ht="15">
      <c r="B12" s="25">
        <v>11</v>
      </c>
      <c r="C12" s="26">
        <v>70.8</v>
      </c>
      <c r="D12" s="26">
        <v>74.7</v>
      </c>
      <c r="E12" s="26"/>
      <c r="F12" s="27">
        <v>11</v>
      </c>
      <c r="G12" s="26">
        <v>64.55</v>
      </c>
      <c r="H12" s="26">
        <v>69.59</v>
      </c>
    </row>
    <row r="13" spans="2:8" ht="15">
      <c r="B13" s="25">
        <v>12</v>
      </c>
      <c r="C13" s="26">
        <v>69.8</v>
      </c>
      <c r="D13" s="26">
        <v>73.7</v>
      </c>
      <c r="E13" s="26"/>
      <c r="F13" s="27">
        <v>12</v>
      </c>
      <c r="G13" s="26">
        <v>63.56</v>
      </c>
      <c r="H13" s="26">
        <v>68.6</v>
      </c>
    </row>
    <row r="14" spans="2:8" ht="15">
      <c r="B14" s="25">
        <v>13</v>
      </c>
      <c r="C14" s="26">
        <v>68.8</v>
      </c>
      <c r="D14" s="26">
        <v>72.8</v>
      </c>
      <c r="E14" s="26"/>
      <c r="F14" s="27">
        <v>13</v>
      </c>
      <c r="G14" s="26">
        <v>62.57</v>
      </c>
      <c r="H14" s="26">
        <v>67.61</v>
      </c>
    </row>
    <row r="15" spans="2:8" ht="15">
      <c r="B15" s="25">
        <v>14</v>
      </c>
      <c r="C15" s="26">
        <v>67.8</v>
      </c>
      <c r="D15" s="26">
        <v>71.8</v>
      </c>
      <c r="E15" s="26"/>
      <c r="F15" s="27">
        <v>14</v>
      </c>
      <c r="G15" s="26">
        <v>61.59</v>
      </c>
      <c r="H15" s="26">
        <v>66.62</v>
      </c>
    </row>
    <row r="16" spans="2:8" ht="15">
      <c r="B16" s="25">
        <v>15</v>
      </c>
      <c r="C16" s="26">
        <v>66.9</v>
      </c>
      <c r="D16" s="26">
        <v>70.8</v>
      </c>
      <c r="E16" s="26"/>
      <c r="F16" s="27">
        <v>15</v>
      </c>
      <c r="G16" s="26">
        <v>60.61</v>
      </c>
      <c r="H16" s="26">
        <v>65.64</v>
      </c>
    </row>
    <row r="17" spans="2:8" ht="15">
      <c r="B17" s="25">
        <v>16</v>
      </c>
      <c r="C17" s="26">
        <v>65.9</v>
      </c>
      <c r="D17" s="26">
        <v>69.8</v>
      </c>
      <c r="E17" s="26"/>
      <c r="F17" s="27">
        <v>16</v>
      </c>
      <c r="G17" s="26">
        <v>59.65</v>
      </c>
      <c r="H17" s="26">
        <v>64.66</v>
      </c>
    </row>
    <row r="18" spans="2:8" ht="15">
      <c r="B18" s="25">
        <v>17</v>
      </c>
      <c r="C18" s="26">
        <v>64.9</v>
      </c>
      <c r="D18" s="26">
        <v>68.8</v>
      </c>
      <c r="E18" s="26"/>
      <c r="F18" s="27">
        <v>17</v>
      </c>
      <c r="G18" s="26">
        <v>58.7</v>
      </c>
      <c r="H18" s="26">
        <v>63.68</v>
      </c>
    </row>
    <row r="19" spans="2:8" ht="15">
      <c r="B19" s="25">
        <v>18</v>
      </c>
      <c r="C19" s="26">
        <v>63.9</v>
      </c>
      <c r="D19" s="26">
        <v>67.8</v>
      </c>
      <c r="E19" s="26"/>
      <c r="F19" s="27">
        <v>18</v>
      </c>
      <c r="G19" s="26">
        <v>57.75</v>
      </c>
      <c r="H19" s="26">
        <v>62.71</v>
      </c>
    </row>
    <row r="20" spans="2:8" ht="15">
      <c r="B20" s="25">
        <v>19</v>
      </c>
      <c r="C20" s="26">
        <v>63</v>
      </c>
      <c r="D20" s="26">
        <v>66.8</v>
      </c>
      <c r="E20" s="26"/>
      <c r="F20" s="27">
        <v>19</v>
      </c>
      <c r="G20" s="26">
        <v>56.81</v>
      </c>
      <c r="H20" s="26">
        <v>61.74</v>
      </c>
    </row>
    <row r="21" spans="2:8" ht="15">
      <c r="B21" s="25">
        <v>20</v>
      </c>
      <c r="C21" s="26">
        <v>62</v>
      </c>
      <c r="D21" s="26">
        <v>65.8</v>
      </c>
      <c r="E21" s="26"/>
      <c r="F21" s="27">
        <v>20</v>
      </c>
      <c r="G21" s="26">
        <v>55.88</v>
      </c>
      <c r="H21" s="26">
        <v>60.76</v>
      </c>
    </row>
    <row r="22" spans="2:8" ht="15">
      <c r="B22" s="25">
        <v>21</v>
      </c>
      <c r="C22" s="26">
        <v>61</v>
      </c>
      <c r="D22" s="26">
        <v>64.9</v>
      </c>
      <c r="E22" s="26"/>
      <c r="F22" s="27">
        <v>21</v>
      </c>
      <c r="G22" s="26">
        <v>54.95</v>
      </c>
      <c r="H22" s="26">
        <v>59.79</v>
      </c>
    </row>
    <row r="23" spans="2:8" ht="15">
      <c r="B23" s="25">
        <v>22</v>
      </c>
      <c r="C23" s="26">
        <v>60.1</v>
      </c>
      <c r="D23" s="26">
        <v>63.9</v>
      </c>
      <c r="E23" s="26"/>
      <c r="F23" s="27">
        <v>22</v>
      </c>
      <c r="G23" s="26">
        <v>54.02</v>
      </c>
      <c r="H23" s="26">
        <v>58.82</v>
      </c>
    </row>
    <row r="24" spans="2:8" ht="15">
      <c r="B24" s="25">
        <v>23</v>
      </c>
      <c r="C24" s="26">
        <v>59.1</v>
      </c>
      <c r="D24" s="26">
        <v>62.9</v>
      </c>
      <c r="E24" s="26"/>
      <c r="F24" s="27">
        <v>23</v>
      </c>
      <c r="G24" s="26">
        <v>53.1</v>
      </c>
      <c r="H24" s="26">
        <v>57.84</v>
      </c>
    </row>
    <row r="25" spans="2:8" ht="15">
      <c r="B25" s="25">
        <v>24</v>
      </c>
      <c r="C25" s="26">
        <v>58.1</v>
      </c>
      <c r="D25" s="26">
        <v>61.9</v>
      </c>
      <c r="E25" s="26"/>
      <c r="F25" s="27">
        <v>24</v>
      </c>
      <c r="G25" s="26">
        <v>52.17</v>
      </c>
      <c r="H25" s="26">
        <v>56.87</v>
      </c>
    </row>
    <row r="26" spans="2:8" ht="15">
      <c r="B26" s="25">
        <v>25</v>
      </c>
      <c r="C26" s="26">
        <v>57.2</v>
      </c>
      <c r="D26" s="26">
        <v>60.9</v>
      </c>
      <c r="E26" s="26"/>
      <c r="F26" s="27">
        <v>25</v>
      </c>
      <c r="G26" s="26">
        <v>51.25</v>
      </c>
      <c r="H26" s="26">
        <v>55.9</v>
      </c>
    </row>
    <row r="27" spans="2:8" ht="15">
      <c r="B27" s="25">
        <v>26</v>
      </c>
      <c r="C27" s="26">
        <v>56.2</v>
      </c>
      <c r="D27" s="26">
        <v>60</v>
      </c>
      <c r="E27" s="26"/>
      <c r="F27" s="27">
        <v>26</v>
      </c>
      <c r="G27" s="26">
        <v>50.32</v>
      </c>
      <c r="H27" s="26">
        <v>54.93</v>
      </c>
    </row>
    <row r="28" spans="2:8" ht="15">
      <c r="B28" s="25">
        <v>27</v>
      </c>
      <c r="C28" s="26">
        <v>55.2</v>
      </c>
      <c r="D28" s="26">
        <v>59</v>
      </c>
      <c r="E28" s="26"/>
      <c r="F28" s="27">
        <v>27</v>
      </c>
      <c r="G28" s="26">
        <v>49.38</v>
      </c>
      <c r="H28" s="26">
        <v>53.96</v>
      </c>
    </row>
    <row r="29" spans="2:8" ht="15">
      <c r="B29" s="25">
        <v>28</v>
      </c>
      <c r="C29" s="26">
        <v>54.3</v>
      </c>
      <c r="D29" s="26">
        <v>58</v>
      </c>
      <c r="E29" s="26"/>
      <c r="F29" s="27">
        <v>28</v>
      </c>
      <c r="G29" s="26">
        <v>48.45</v>
      </c>
      <c r="H29" s="26">
        <v>52.99</v>
      </c>
    </row>
    <row r="30" spans="2:8" ht="15">
      <c r="B30" s="25">
        <v>29</v>
      </c>
      <c r="C30" s="26">
        <v>53.3</v>
      </c>
      <c r="D30" s="26">
        <v>57</v>
      </c>
      <c r="E30" s="26"/>
      <c r="F30" s="27">
        <v>29</v>
      </c>
      <c r="G30" s="26">
        <v>47.52</v>
      </c>
      <c r="H30" s="26">
        <v>52.02</v>
      </c>
    </row>
    <row r="31" spans="2:8" ht="15">
      <c r="B31" s="25">
        <v>30</v>
      </c>
      <c r="C31" s="26">
        <v>52.3</v>
      </c>
      <c r="D31" s="26">
        <v>56</v>
      </c>
      <c r="E31" s="26"/>
      <c r="F31" s="27">
        <v>30</v>
      </c>
      <c r="G31" s="26">
        <v>46.58</v>
      </c>
      <c r="H31" s="26">
        <v>51.05</v>
      </c>
    </row>
    <row r="32" spans="2:8" ht="15">
      <c r="B32" s="25">
        <v>31</v>
      </c>
      <c r="C32" s="26">
        <v>51.4</v>
      </c>
      <c r="D32" s="26">
        <v>55.1</v>
      </c>
      <c r="E32" s="26"/>
      <c r="F32" s="27">
        <v>31</v>
      </c>
      <c r="G32" s="26">
        <v>45.64</v>
      </c>
      <c r="H32" s="26">
        <v>50.08</v>
      </c>
    </row>
    <row r="33" spans="2:8" ht="15">
      <c r="B33" s="25">
        <v>32</v>
      </c>
      <c r="C33" s="26">
        <v>50.4</v>
      </c>
      <c r="D33" s="26">
        <v>54.1</v>
      </c>
      <c r="E33" s="26"/>
      <c r="F33" s="27">
        <v>32</v>
      </c>
      <c r="G33" s="26">
        <v>44.7</v>
      </c>
      <c r="H33" s="26">
        <v>49.11</v>
      </c>
    </row>
    <row r="34" spans="2:8" ht="15">
      <c r="B34" s="25">
        <v>33</v>
      </c>
      <c r="C34" s="26">
        <v>49.5</v>
      </c>
      <c r="D34" s="26">
        <v>53.1</v>
      </c>
      <c r="E34" s="26"/>
      <c r="F34" s="27">
        <v>33</v>
      </c>
      <c r="G34" s="26">
        <v>43.76</v>
      </c>
      <c r="H34" s="26">
        <v>48.14</v>
      </c>
    </row>
    <row r="35" spans="2:8" ht="15">
      <c r="B35" s="25">
        <v>34</v>
      </c>
      <c r="C35" s="26">
        <v>48.5</v>
      </c>
      <c r="D35" s="26">
        <v>52.1</v>
      </c>
      <c r="E35" s="26"/>
      <c r="F35" s="27">
        <v>34</v>
      </c>
      <c r="G35" s="26">
        <v>42.83</v>
      </c>
      <c r="H35" s="26">
        <v>47.18</v>
      </c>
    </row>
    <row r="36" spans="2:8" ht="15">
      <c r="B36" s="25">
        <v>35</v>
      </c>
      <c r="C36" s="26">
        <v>47.5</v>
      </c>
      <c r="D36" s="26">
        <v>51.2</v>
      </c>
      <c r="E36" s="26"/>
      <c r="F36" s="27">
        <v>35</v>
      </c>
      <c r="G36" s="26">
        <v>41.89</v>
      </c>
      <c r="H36" s="26">
        <v>46.22</v>
      </c>
    </row>
    <row r="37" spans="2:8" ht="15">
      <c r="B37" s="25">
        <v>36</v>
      </c>
      <c r="C37" s="26">
        <v>46.6</v>
      </c>
      <c r="D37" s="26">
        <v>50.2</v>
      </c>
      <c r="E37" s="26"/>
      <c r="F37" s="27">
        <v>36</v>
      </c>
      <c r="G37" s="26">
        <v>40.96</v>
      </c>
      <c r="H37" s="26">
        <v>45.26</v>
      </c>
    </row>
    <row r="38" spans="2:8" ht="15">
      <c r="B38" s="25">
        <v>37</v>
      </c>
      <c r="C38" s="26">
        <v>45.6</v>
      </c>
      <c r="D38" s="26">
        <v>49.2</v>
      </c>
      <c r="E38" s="26"/>
      <c r="F38" s="27">
        <v>37</v>
      </c>
      <c r="G38" s="26">
        <v>40.04</v>
      </c>
      <c r="H38" s="26">
        <v>44.3</v>
      </c>
    </row>
    <row r="39" spans="2:8" ht="15">
      <c r="B39" s="25">
        <v>38</v>
      </c>
      <c r="C39" s="26">
        <v>44.6</v>
      </c>
      <c r="D39" s="26">
        <v>48.2</v>
      </c>
      <c r="E39" s="26"/>
      <c r="F39" s="27">
        <v>38</v>
      </c>
      <c r="G39" s="26">
        <v>39.11</v>
      </c>
      <c r="H39" s="26">
        <v>43.35</v>
      </c>
    </row>
    <row r="40" spans="2:8" ht="15">
      <c r="B40" s="25">
        <v>39</v>
      </c>
      <c r="C40" s="26">
        <v>43.7</v>
      </c>
      <c r="D40" s="26">
        <v>47.3</v>
      </c>
      <c r="E40" s="26"/>
      <c r="F40" s="27">
        <v>39</v>
      </c>
      <c r="G40" s="26">
        <v>38.19</v>
      </c>
      <c r="H40" s="26">
        <v>42.4</v>
      </c>
    </row>
    <row r="41" spans="2:8" ht="15">
      <c r="B41" s="25">
        <v>40</v>
      </c>
      <c r="C41" s="26">
        <v>42.7</v>
      </c>
      <c r="D41" s="26">
        <v>46.3</v>
      </c>
      <c r="E41" s="26"/>
      <c r="F41" s="27">
        <v>40</v>
      </c>
      <c r="G41" s="26">
        <v>37.28</v>
      </c>
      <c r="H41" s="26">
        <v>41.46</v>
      </c>
    </row>
    <row r="42" spans="2:8" ht="15">
      <c r="B42" s="25">
        <v>41</v>
      </c>
      <c r="C42" s="26">
        <v>41.7</v>
      </c>
      <c r="D42" s="26">
        <v>45.3</v>
      </c>
      <c r="E42" s="26"/>
      <c r="F42" s="27">
        <v>41</v>
      </c>
      <c r="G42" s="26">
        <v>36.36</v>
      </c>
      <c r="H42" s="26">
        <v>40.52</v>
      </c>
    </row>
    <row r="43" spans="2:8" ht="15">
      <c r="B43" s="25">
        <v>42</v>
      </c>
      <c r="C43" s="26">
        <v>40.8</v>
      </c>
      <c r="D43" s="26">
        <v>44.3</v>
      </c>
      <c r="E43" s="26"/>
      <c r="F43" s="27">
        <v>42</v>
      </c>
      <c r="G43" s="26">
        <v>35.46</v>
      </c>
      <c r="H43" s="26">
        <v>39.58</v>
      </c>
    </row>
    <row r="44" spans="2:8" ht="15">
      <c r="B44" s="25">
        <v>43</v>
      </c>
      <c r="C44" s="26">
        <v>39.8</v>
      </c>
      <c r="D44" s="26">
        <v>43.4</v>
      </c>
      <c r="E44" s="26"/>
      <c r="F44" s="27">
        <v>43</v>
      </c>
      <c r="G44" s="26">
        <v>34.56</v>
      </c>
      <c r="H44" s="26">
        <v>38.65</v>
      </c>
    </row>
    <row r="45" spans="2:8" ht="15">
      <c r="B45" s="25">
        <v>44</v>
      </c>
      <c r="C45" s="26">
        <v>38.9</v>
      </c>
      <c r="D45" s="26">
        <v>42.4</v>
      </c>
      <c r="E45" s="26"/>
      <c r="F45" s="27">
        <v>44</v>
      </c>
      <c r="G45" s="26">
        <v>33.67</v>
      </c>
      <c r="H45" s="26">
        <v>37.72</v>
      </c>
    </row>
    <row r="46" spans="2:8" ht="15">
      <c r="B46" s="25">
        <v>45</v>
      </c>
      <c r="C46" s="26">
        <v>37.9</v>
      </c>
      <c r="D46" s="26">
        <v>41.4</v>
      </c>
      <c r="E46" s="26"/>
      <c r="F46" s="27">
        <v>45</v>
      </c>
      <c r="G46" s="26">
        <v>32.78</v>
      </c>
      <c r="H46" s="26">
        <v>36.8</v>
      </c>
    </row>
    <row r="47" spans="2:8" ht="15">
      <c r="B47" s="25">
        <v>46</v>
      </c>
      <c r="C47" s="26">
        <v>37</v>
      </c>
      <c r="D47" s="26">
        <v>40.5</v>
      </c>
      <c r="E47" s="26"/>
      <c r="F47" s="27">
        <v>46</v>
      </c>
      <c r="G47" s="26">
        <v>31.9</v>
      </c>
      <c r="H47" s="26">
        <v>35.88</v>
      </c>
    </row>
    <row r="48" spans="2:8" ht="15">
      <c r="B48" s="25">
        <v>47</v>
      </c>
      <c r="C48" s="26">
        <v>36.1</v>
      </c>
      <c r="D48" s="26">
        <v>39.5</v>
      </c>
      <c r="E48" s="26"/>
      <c r="F48" s="27">
        <v>47</v>
      </c>
      <c r="G48" s="26">
        <v>31.03</v>
      </c>
      <c r="H48" s="26">
        <v>34.96</v>
      </c>
    </row>
    <row r="49" spans="2:8" ht="15">
      <c r="B49" s="25">
        <v>48</v>
      </c>
      <c r="C49" s="26">
        <v>35.2</v>
      </c>
      <c r="D49" s="26">
        <v>38.6</v>
      </c>
      <c r="E49" s="26"/>
      <c r="F49" s="27">
        <v>48</v>
      </c>
      <c r="G49" s="26">
        <v>30.17</v>
      </c>
      <c r="H49" s="26">
        <v>34.06</v>
      </c>
    </row>
    <row r="50" spans="2:8" ht="15">
      <c r="B50" s="25">
        <v>49</v>
      </c>
      <c r="C50" s="26">
        <v>34.2</v>
      </c>
      <c r="D50" s="26">
        <v>37.6</v>
      </c>
      <c r="E50" s="26"/>
      <c r="F50" s="27">
        <v>49</v>
      </c>
      <c r="G50" s="26">
        <v>29.31</v>
      </c>
      <c r="H50" s="26">
        <v>33.15</v>
      </c>
    </row>
    <row r="51" spans="2:12" ht="15">
      <c r="B51" s="25">
        <v>50</v>
      </c>
      <c r="C51" s="26">
        <v>33.3</v>
      </c>
      <c r="D51" s="26">
        <v>36.7</v>
      </c>
      <c r="E51" s="26"/>
      <c r="F51" s="27">
        <v>50</v>
      </c>
      <c r="G51" s="26">
        <v>28.46</v>
      </c>
      <c r="H51" s="26">
        <v>32.25</v>
      </c>
      <c r="L51" s="24"/>
    </row>
    <row r="52" spans="2:8" ht="15">
      <c r="B52" s="25">
        <v>51</v>
      </c>
      <c r="C52" s="26">
        <v>32.4</v>
      </c>
      <c r="D52" s="26">
        <v>35.7</v>
      </c>
      <c r="E52" s="26"/>
      <c r="F52" s="27">
        <v>51</v>
      </c>
      <c r="G52" s="26">
        <v>27.62</v>
      </c>
      <c r="H52" s="26">
        <v>31.35</v>
      </c>
    </row>
    <row r="53" spans="2:8" ht="15">
      <c r="B53" s="25">
        <v>52</v>
      </c>
      <c r="C53" s="26">
        <v>31.5</v>
      </c>
      <c r="D53" s="26">
        <v>34.8</v>
      </c>
      <c r="E53" s="26"/>
      <c r="F53" s="27">
        <v>52</v>
      </c>
      <c r="G53" s="26">
        <v>26.79</v>
      </c>
      <c r="H53" s="26">
        <v>30.46</v>
      </c>
    </row>
    <row r="54" spans="2:8" ht="15">
      <c r="B54" s="25">
        <v>53</v>
      </c>
      <c r="C54" s="26">
        <v>30.7</v>
      </c>
      <c r="D54" s="26">
        <v>33.8</v>
      </c>
      <c r="E54" s="26"/>
      <c r="F54" s="27">
        <v>53</v>
      </c>
      <c r="G54" s="26">
        <v>25.96</v>
      </c>
      <c r="H54" s="26">
        <v>29.57</v>
      </c>
    </row>
    <row r="55" spans="2:8" ht="15">
      <c r="B55" s="25">
        <v>54</v>
      </c>
      <c r="C55" s="26">
        <v>29.8</v>
      </c>
      <c r="D55" s="26">
        <v>32.9</v>
      </c>
      <c r="E55" s="26"/>
      <c r="F55" s="27">
        <v>54</v>
      </c>
      <c r="G55" s="26">
        <v>25.14</v>
      </c>
      <c r="H55" s="26">
        <v>28.68</v>
      </c>
    </row>
    <row r="56" spans="2:8" ht="15">
      <c r="B56" s="25">
        <v>55</v>
      </c>
      <c r="C56" s="26">
        <v>28.9</v>
      </c>
      <c r="D56" s="26">
        <v>32</v>
      </c>
      <c r="E56" s="26"/>
      <c r="F56" s="27">
        <v>55</v>
      </c>
      <c r="G56" s="26">
        <v>24.33</v>
      </c>
      <c r="H56" s="26">
        <v>27.81</v>
      </c>
    </row>
    <row r="57" spans="2:8" ht="15">
      <c r="B57" s="25">
        <v>56</v>
      </c>
      <c r="C57" s="26">
        <v>28</v>
      </c>
      <c r="D57" s="26">
        <v>31.1</v>
      </c>
      <c r="E57" s="26"/>
      <c r="F57" s="27">
        <v>56</v>
      </c>
      <c r="G57" s="26">
        <v>23.52</v>
      </c>
      <c r="H57" s="26">
        <v>26.94</v>
      </c>
    </row>
    <row r="58" spans="2:8" ht="15">
      <c r="B58" s="25">
        <v>57</v>
      </c>
      <c r="C58" s="26">
        <v>27.2</v>
      </c>
      <c r="D58" s="26">
        <v>30.1</v>
      </c>
      <c r="E58" s="26"/>
      <c r="F58" s="27">
        <v>57</v>
      </c>
      <c r="G58" s="26">
        <v>22.71</v>
      </c>
      <c r="H58" s="26">
        <v>26.07</v>
      </c>
    </row>
    <row r="59" spans="2:8" ht="15">
      <c r="B59" s="25">
        <v>58</v>
      </c>
      <c r="C59" s="26">
        <v>26.3</v>
      </c>
      <c r="D59" s="26">
        <v>29.2</v>
      </c>
      <c r="E59" s="26"/>
      <c r="F59" s="27">
        <v>58</v>
      </c>
      <c r="G59" s="26">
        <v>21.92</v>
      </c>
      <c r="H59" s="26">
        <v>25.22</v>
      </c>
    </row>
    <row r="60" spans="2:8" ht="15">
      <c r="B60" s="25">
        <v>59</v>
      </c>
      <c r="C60" s="26">
        <v>25.4</v>
      </c>
      <c r="D60" s="26">
        <v>28.3</v>
      </c>
      <c r="E60" s="26"/>
      <c r="F60" s="27">
        <v>59</v>
      </c>
      <c r="G60" s="26">
        <v>21.13</v>
      </c>
      <c r="H60" s="26">
        <v>24.37</v>
      </c>
    </row>
    <row r="61" spans="2:8" ht="15">
      <c r="B61" s="25">
        <v>60</v>
      </c>
      <c r="C61" s="26">
        <v>24.6</v>
      </c>
      <c r="D61" s="26">
        <v>27.4</v>
      </c>
      <c r="E61" s="26"/>
      <c r="F61" s="27">
        <v>60</v>
      </c>
      <c r="G61" s="26">
        <v>20.36</v>
      </c>
      <c r="H61" s="26">
        <v>23.53</v>
      </c>
    </row>
    <row r="62" spans="2:8" ht="15">
      <c r="B62" s="25">
        <v>61</v>
      </c>
      <c r="C62" s="26">
        <v>23.7</v>
      </c>
      <c r="D62" s="26">
        <v>26.5</v>
      </c>
      <c r="E62" s="26"/>
      <c r="F62" s="27">
        <v>61</v>
      </c>
      <c r="G62" s="26">
        <v>19.6</v>
      </c>
      <c r="H62" s="26">
        <v>22.71</v>
      </c>
    </row>
    <row r="63" spans="2:8" ht="15">
      <c r="B63" s="25">
        <v>62</v>
      </c>
      <c r="C63" s="26">
        <v>22.9</v>
      </c>
      <c r="D63" s="26">
        <v>25.6</v>
      </c>
      <c r="E63" s="26"/>
      <c r="F63" s="27">
        <v>62</v>
      </c>
      <c r="G63" s="26">
        <v>18.85</v>
      </c>
      <c r="H63" s="26">
        <v>21.89</v>
      </c>
    </row>
    <row r="64" spans="2:8" ht="15">
      <c r="B64" s="25">
        <v>63</v>
      </c>
      <c r="C64" s="26">
        <v>22.1</v>
      </c>
      <c r="D64" s="26">
        <v>24.8</v>
      </c>
      <c r="E64" s="26"/>
      <c r="F64" s="27">
        <v>63</v>
      </c>
      <c r="G64" s="26">
        <v>18.11</v>
      </c>
      <c r="H64" s="26">
        <v>21.08</v>
      </c>
    </row>
    <row r="65" spans="2:8" ht="15">
      <c r="B65" s="25">
        <v>64</v>
      </c>
      <c r="C65" s="26">
        <v>21.3</v>
      </c>
      <c r="D65" s="26">
        <v>23.9</v>
      </c>
      <c r="E65" s="26"/>
      <c r="F65" s="27">
        <v>64</v>
      </c>
      <c r="G65" s="26">
        <v>17.38</v>
      </c>
      <c r="H65" s="26">
        <v>20.29</v>
      </c>
    </row>
    <row r="66" spans="2:8" ht="15">
      <c r="B66" s="25">
        <v>65</v>
      </c>
      <c r="C66" s="26">
        <v>20.4</v>
      </c>
      <c r="D66" s="26">
        <v>23</v>
      </c>
      <c r="E66" s="26"/>
      <c r="F66" s="27">
        <v>65</v>
      </c>
      <c r="G66" s="26">
        <v>16.67</v>
      </c>
      <c r="H66" s="26">
        <v>19.5</v>
      </c>
    </row>
    <row r="67" spans="2:8" ht="15">
      <c r="B67" s="25">
        <v>66</v>
      </c>
      <c r="C67" s="26">
        <v>19.6</v>
      </c>
      <c r="D67" s="26">
        <v>22.2</v>
      </c>
      <c r="E67" s="26"/>
      <c r="F67" s="27">
        <v>66</v>
      </c>
      <c r="G67" s="26">
        <v>15.96</v>
      </c>
      <c r="H67" s="26">
        <v>18.72</v>
      </c>
    </row>
    <row r="68" spans="2:8" ht="15">
      <c r="B68" s="25">
        <v>67</v>
      </c>
      <c r="C68" s="26">
        <v>18.9</v>
      </c>
      <c r="D68" s="26">
        <v>21.3</v>
      </c>
      <c r="E68" s="26"/>
      <c r="F68" s="27">
        <v>67</v>
      </c>
      <c r="G68" s="26">
        <v>15.27</v>
      </c>
      <c r="H68" s="26">
        <v>17.95</v>
      </c>
    </row>
    <row r="69" spans="2:8" ht="15">
      <c r="B69" s="25">
        <v>68</v>
      </c>
      <c r="C69" s="26">
        <v>18.1</v>
      </c>
      <c r="D69" s="26">
        <v>20.5</v>
      </c>
      <c r="E69" s="26"/>
      <c r="F69" s="27">
        <v>68</v>
      </c>
      <c r="G69" s="26">
        <v>14.59</v>
      </c>
      <c r="H69" s="26">
        <v>17.19</v>
      </c>
    </row>
    <row r="70" spans="2:8" ht="15">
      <c r="B70" s="25">
        <v>69</v>
      </c>
      <c r="C70" s="26">
        <v>17.3</v>
      </c>
      <c r="D70" s="26">
        <v>19.6</v>
      </c>
      <c r="E70" s="26"/>
      <c r="F70" s="27">
        <v>69</v>
      </c>
      <c r="G70" s="26">
        <v>13.93</v>
      </c>
      <c r="H70" s="26">
        <v>16.45</v>
      </c>
    </row>
    <row r="71" spans="2:8" ht="15">
      <c r="B71" s="25">
        <v>70</v>
      </c>
      <c r="C71" s="26">
        <v>16.6</v>
      </c>
      <c r="D71" s="26">
        <v>18.8</v>
      </c>
      <c r="E71" s="26"/>
      <c r="F71" s="27">
        <v>70</v>
      </c>
      <c r="G71" s="26">
        <v>13.27</v>
      </c>
      <c r="H71" s="26">
        <v>15.72</v>
      </c>
    </row>
    <row r="72" spans="2:8" ht="15">
      <c r="B72" s="25">
        <v>71</v>
      </c>
      <c r="C72" s="26">
        <v>15.9</v>
      </c>
      <c r="D72" s="26">
        <v>18</v>
      </c>
      <c r="E72" s="26"/>
      <c r="F72" s="27">
        <v>71</v>
      </c>
      <c r="G72" s="26">
        <v>12.64</v>
      </c>
      <c r="H72" s="26">
        <v>15.01</v>
      </c>
    </row>
    <row r="73" spans="2:8" ht="15">
      <c r="B73" s="25">
        <v>72</v>
      </c>
      <c r="C73" s="26">
        <v>15.2</v>
      </c>
      <c r="D73" s="26">
        <v>17.2</v>
      </c>
      <c r="E73" s="26"/>
      <c r="F73" s="27">
        <v>72</v>
      </c>
      <c r="G73" s="26">
        <v>12.01</v>
      </c>
      <c r="H73" s="26">
        <v>14.31</v>
      </c>
    </row>
    <row r="74" spans="2:8" ht="15">
      <c r="B74" s="25">
        <v>73</v>
      </c>
      <c r="C74" s="26">
        <v>14.5</v>
      </c>
      <c r="D74" s="26">
        <v>16.4</v>
      </c>
      <c r="E74" s="26"/>
      <c r="F74" s="27">
        <v>73</v>
      </c>
      <c r="G74" s="26">
        <v>11.41</v>
      </c>
      <c r="H74" s="26">
        <v>13.62</v>
      </c>
    </row>
    <row r="75" spans="2:8" ht="15">
      <c r="B75" s="25">
        <v>74</v>
      </c>
      <c r="C75" s="26">
        <v>13.8</v>
      </c>
      <c r="D75" s="26">
        <v>15.6</v>
      </c>
      <c r="E75" s="26"/>
      <c r="F75" s="27">
        <v>74</v>
      </c>
      <c r="G75" s="26">
        <v>10.81</v>
      </c>
      <c r="H75" s="26">
        <v>12.95</v>
      </c>
    </row>
    <row r="76" spans="2:8" ht="15">
      <c r="B76" s="25">
        <v>75</v>
      </c>
      <c r="C76" s="26">
        <v>13.2</v>
      </c>
      <c r="D76" s="26">
        <v>14.9</v>
      </c>
      <c r="E76" s="26"/>
      <c r="F76" s="27">
        <v>75</v>
      </c>
      <c r="G76" s="26">
        <v>10.24</v>
      </c>
      <c r="H76" s="26">
        <v>12.29</v>
      </c>
    </row>
    <row r="77" spans="2:8" ht="15">
      <c r="B77" s="25">
        <v>76</v>
      </c>
      <c r="C77" s="26">
        <v>12.5</v>
      </c>
      <c r="D77" s="26">
        <v>14.1</v>
      </c>
      <c r="E77" s="26"/>
      <c r="F77" s="27">
        <v>76</v>
      </c>
      <c r="G77" s="26">
        <v>9.68</v>
      </c>
      <c r="H77" s="26">
        <v>11.64</v>
      </c>
    </row>
    <row r="78" spans="2:8" ht="15">
      <c r="B78" s="25">
        <v>77</v>
      </c>
      <c r="C78" s="26">
        <v>11.9</v>
      </c>
      <c r="D78" s="26">
        <v>13.4</v>
      </c>
      <c r="E78" s="26"/>
      <c r="F78" s="27">
        <v>77</v>
      </c>
      <c r="G78" s="26">
        <v>9.14</v>
      </c>
      <c r="H78" s="26">
        <v>11.01</v>
      </c>
    </row>
    <row r="79" spans="2:8" ht="15">
      <c r="B79" s="25">
        <v>78</v>
      </c>
      <c r="C79" s="26">
        <v>11.3</v>
      </c>
      <c r="D79" s="26">
        <v>12.7</v>
      </c>
      <c r="E79" s="26"/>
      <c r="F79" s="27">
        <v>78</v>
      </c>
      <c r="G79" s="26">
        <v>8.62</v>
      </c>
      <c r="H79" s="26">
        <v>10.4</v>
      </c>
    </row>
    <row r="80" spans="2:8" ht="15">
      <c r="B80" s="25">
        <v>79</v>
      </c>
      <c r="C80" s="26">
        <v>10.8</v>
      </c>
      <c r="D80" s="26">
        <v>12</v>
      </c>
      <c r="E80" s="26"/>
      <c r="F80" s="27">
        <v>79</v>
      </c>
      <c r="G80" s="26">
        <v>8.11</v>
      </c>
      <c r="H80" s="26">
        <v>9.8</v>
      </c>
    </row>
    <row r="81" spans="2:8" ht="15">
      <c r="B81" s="25">
        <v>80</v>
      </c>
      <c r="C81" s="26">
        <v>10.2</v>
      </c>
      <c r="D81" s="26">
        <v>11.3</v>
      </c>
      <c r="E81" s="26"/>
      <c r="F81" s="27">
        <v>80</v>
      </c>
      <c r="G81" s="26">
        <v>7.62</v>
      </c>
      <c r="H81" s="26">
        <v>9.22</v>
      </c>
    </row>
    <row r="82" spans="2:8" ht="15">
      <c r="B82" s="25">
        <v>81</v>
      </c>
      <c r="C82" s="26">
        <v>9.7</v>
      </c>
      <c r="D82" s="26">
        <v>10.7</v>
      </c>
      <c r="E82" s="26"/>
      <c r="F82" s="27">
        <v>81</v>
      </c>
      <c r="G82" s="26">
        <v>7.15</v>
      </c>
      <c r="H82" s="26">
        <v>8.65</v>
      </c>
    </row>
    <row r="83" spans="2:8" ht="15">
      <c r="B83" s="25">
        <v>82</v>
      </c>
      <c r="C83" s="26">
        <v>9.2</v>
      </c>
      <c r="D83" s="26">
        <v>10.1</v>
      </c>
      <c r="E83" s="26"/>
      <c r="F83" s="27">
        <v>82</v>
      </c>
      <c r="G83" s="26">
        <v>6.7</v>
      </c>
      <c r="H83" s="26">
        <v>8.11</v>
      </c>
    </row>
    <row r="84" spans="2:8" ht="15">
      <c r="B84" s="25">
        <v>83</v>
      </c>
      <c r="C84" s="26">
        <v>8.7</v>
      </c>
      <c r="D84" s="26">
        <v>9.5</v>
      </c>
      <c r="E84" s="26"/>
      <c r="F84" s="27">
        <v>83</v>
      </c>
      <c r="G84" s="26">
        <v>6.26</v>
      </c>
      <c r="H84" s="26">
        <v>7.59</v>
      </c>
    </row>
    <row r="85" spans="2:8" ht="15">
      <c r="B85" s="25">
        <v>84</v>
      </c>
      <c r="C85" s="26">
        <v>8.2</v>
      </c>
      <c r="D85" s="26">
        <v>8.9</v>
      </c>
      <c r="E85" s="26"/>
      <c r="F85" s="27">
        <v>84</v>
      </c>
      <c r="G85" s="26">
        <v>5.84</v>
      </c>
      <c r="H85" s="26">
        <v>7.09</v>
      </c>
    </row>
    <row r="86" spans="2:8" ht="15">
      <c r="B86" s="25">
        <v>85</v>
      </c>
      <c r="C86" s="26">
        <v>7.8</v>
      </c>
      <c r="D86" s="26">
        <v>8.4</v>
      </c>
      <c r="E86" s="26"/>
      <c r="F86" s="27">
        <v>85</v>
      </c>
      <c r="G86" s="26">
        <v>5.45</v>
      </c>
      <c r="H86" s="26">
        <v>6.62</v>
      </c>
    </row>
    <row r="87" spans="2:8" ht="15">
      <c r="B87" s="25">
        <v>86</v>
      </c>
      <c r="C87" s="26">
        <v>7.3</v>
      </c>
      <c r="D87" s="26">
        <v>7.9</v>
      </c>
      <c r="E87" s="26"/>
      <c r="F87" s="27">
        <v>86</v>
      </c>
      <c r="G87" s="26">
        <v>5.08</v>
      </c>
      <c r="H87" s="26">
        <v>6.17</v>
      </c>
    </row>
    <row r="88" spans="2:8" ht="15">
      <c r="B88" s="25">
        <v>87</v>
      </c>
      <c r="C88" s="26">
        <v>6.9</v>
      </c>
      <c r="D88" s="26">
        <v>7.4</v>
      </c>
      <c r="E88" s="26"/>
      <c r="F88" s="27">
        <v>87</v>
      </c>
      <c r="G88" s="26">
        <v>4.73</v>
      </c>
      <c r="H88" s="26">
        <v>5.74</v>
      </c>
    </row>
    <row r="89" spans="2:8" ht="15">
      <c r="B89" s="25">
        <v>88</v>
      </c>
      <c r="C89" s="26">
        <v>6.5</v>
      </c>
      <c r="D89" s="26">
        <v>6.9</v>
      </c>
      <c r="E89" s="26"/>
      <c r="F89" s="27">
        <v>88</v>
      </c>
      <c r="G89" s="26">
        <v>4.4</v>
      </c>
      <c r="H89" s="26">
        <v>5.33</v>
      </c>
    </row>
    <row r="90" spans="2:8" ht="15">
      <c r="B90" s="25">
        <v>89</v>
      </c>
      <c r="C90" s="26">
        <v>6.2</v>
      </c>
      <c r="D90" s="26">
        <v>6.5</v>
      </c>
      <c r="E90" s="26"/>
      <c r="F90" s="27">
        <v>89</v>
      </c>
      <c r="G90" s="26">
        <v>4.09</v>
      </c>
      <c r="H90" s="26">
        <v>4.96</v>
      </c>
    </row>
    <row r="91" spans="2:8" ht="15">
      <c r="B91" s="25">
        <v>90</v>
      </c>
      <c r="C91" s="26">
        <v>5.8</v>
      </c>
      <c r="D91" s="26">
        <v>6.1</v>
      </c>
      <c r="E91" s="26"/>
      <c r="F91" s="27">
        <v>90</v>
      </c>
      <c r="G91" s="26">
        <v>3.8</v>
      </c>
      <c r="H91" s="26">
        <v>4.6</v>
      </c>
    </row>
    <row r="92" spans="2:8" ht="15">
      <c r="B92" s="25">
        <v>91</v>
      </c>
      <c r="C92" s="26">
        <v>5.5</v>
      </c>
      <c r="D92" s="26">
        <v>5.7</v>
      </c>
      <c r="E92" s="26"/>
      <c r="F92" s="27">
        <v>91</v>
      </c>
      <c r="G92" s="26">
        <v>3.54</v>
      </c>
      <c r="H92" s="26">
        <v>4.28</v>
      </c>
    </row>
    <row r="93" spans="2:8" ht="15">
      <c r="B93" s="25">
        <v>92</v>
      </c>
      <c r="C93" s="26">
        <v>5.2</v>
      </c>
      <c r="D93" s="26">
        <v>5.4</v>
      </c>
      <c r="E93" s="26"/>
      <c r="F93" s="27">
        <v>92</v>
      </c>
      <c r="G93" s="26">
        <v>3.29</v>
      </c>
      <c r="H93" s="26">
        <v>3.97</v>
      </c>
    </row>
    <row r="94" spans="2:8" ht="15">
      <c r="B94" s="25">
        <v>93</v>
      </c>
      <c r="C94" s="26">
        <v>4.9</v>
      </c>
      <c r="D94" s="26">
        <v>5.1</v>
      </c>
      <c r="E94" s="26"/>
      <c r="F94" s="27">
        <v>93</v>
      </c>
      <c r="G94" s="26">
        <v>3.06</v>
      </c>
      <c r="H94" s="26">
        <v>3.7</v>
      </c>
    </row>
    <row r="95" spans="2:8" ht="15">
      <c r="B95" s="25">
        <v>94</v>
      </c>
      <c r="C95" s="26">
        <v>4.6</v>
      </c>
      <c r="D95" s="26">
        <v>4.8</v>
      </c>
      <c r="E95" s="26"/>
      <c r="F95" s="27">
        <v>94</v>
      </c>
      <c r="G95" s="26">
        <v>2.86</v>
      </c>
      <c r="H95" s="26">
        <v>3.44</v>
      </c>
    </row>
    <row r="96" spans="2:8" ht="15">
      <c r="B96" s="25">
        <v>95</v>
      </c>
      <c r="C96" s="26">
        <v>4.3</v>
      </c>
      <c r="D96" s="26">
        <v>4.5</v>
      </c>
      <c r="E96" s="26"/>
      <c r="F96" s="27">
        <v>95</v>
      </c>
      <c r="G96" s="26">
        <v>2.68</v>
      </c>
      <c r="H96" s="26">
        <v>3.22</v>
      </c>
    </row>
    <row r="97" spans="2:8" ht="15">
      <c r="B97" s="25">
        <v>96</v>
      </c>
      <c r="C97" s="26">
        <v>4.1</v>
      </c>
      <c r="D97" s="26">
        <v>4.2</v>
      </c>
      <c r="E97" s="26"/>
      <c r="F97" s="27">
        <v>96</v>
      </c>
      <c r="G97" s="26">
        <v>2.52</v>
      </c>
      <c r="H97" s="26">
        <v>3.01</v>
      </c>
    </row>
    <row r="98" spans="2:8" ht="15">
      <c r="B98" s="25">
        <v>97</v>
      </c>
      <c r="C98" s="26">
        <v>3.8</v>
      </c>
      <c r="D98" s="26">
        <v>4</v>
      </c>
      <c r="E98" s="26"/>
      <c r="F98" s="27">
        <v>97</v>
      </c>
      <c r="G98" s="26">
        <v>2.38</v>
      </c>
      <c r="H98" s="26">
        <v>2.83</v>
      </c>
    </row>
    <row r="99" spans="2:8" ht="15">
      <c r="B99" s="25">
        <v>98</v>
      </c>
      <c r="C99" s="26">
        <v>3.6</v>
      </c>
      <c r="D99" s="26">
        <v>3.8</v>
      </c>
      <c r="E99" s="26"/>
      <c r="F99" s="27">
        <v>98</v>
      </c>
      <c r="G99" s="26">
        <v>2.25</v>
      </c>
      <c r="H99" s="26">
        <v>2.66</v>
      </c>
    </row>
    <row r="100" spans="2:8" ht="15">
      <c r="B100" s="25">
        <v>99</v>
      </c>
      <c r="C100" s="26">
        <v>3.4</v>
      </c>
      <c r="D100" s="26">
        <v>3.5</v>
      </c>
      <c r="E100" s="26"/>
      <c r="F100" s="27">
        <v>99</v>
      </c>
      <c r="G100" s="26">
        <v>2.13</v>
      </c>
      <c r="H100" s="26">
        <v>2.5</v>
      </c>
    </row>
    <row r="101" spans="2:8" ht="15">
      <c r="B101" s="25">
        <v>100</v>
      </c>
      <c r="C101" s="26">
        <v>3.1</v>
      </c>
      <c r="D101" s="26">
        <v>3.3</v>
      </c>
      <c r="E101" s="26"/>
      <c r="F101" s="27">
        <v>100</v>
      </c>
      <c r="G101" s="26">
        <v>2.02</v>
      </c>
      <c r="H101" s="26">
        <v>2.36</v>
      </c>
    </row>
    <row r="102" spans="2:12" ht="15">
      <c r="B102" s="25">
        <v>101</v>
      </c>
      <c r="C102" s="26">
        <v>2.9</v>
      </c>
      <c r="D102" s="26">
        <v>3</v>
      </c>
      <c r="E102" s="26"/>
      <c r="F102" s="27">
        <v>101</v>
      </c>
      <c r="G102" s="26">
        <v>1.91</v>
      </c>
      <c r="H102" s="26">
        <v>2.22</v>
      </c>
      <c r="L102" s="24"/>
    </row>
    <row r="103" spans="2:8" ht="15">
      <c r="B103" s="25">
        <v>102</v>
      </c>
      <c r="C103" s="26">
        <v>2.7</v>
      </c>
      <c r="D103" s="26">
        <v>2.8</v>
      </c>
      <c r="E103" s="26"/>
      <c r="F103" s="27">
        <v>102</v>
      </c>
      <c r="G103" s="26">
        <v>1.81</v>
      </c>
      <c r="H103" s="26">
        <v>2.08</v>
      </c>
    </row>
    <row r="104" spans="2:8" ht="15">
      <c r="B104" s="25">
        <v>103</v>
      </c>
      <c r="C104" s="26">
        <v>2.4</v>
      </c>
      <c r="D104" s="26">
        <v>2.6</v>
      </c>
      <c r="E104" s="26"/>
      <c r="F104" s="27">
        <v>103</v>
      </c>
      <c r="G104" s="26">
        <v>1.71</v>
      </c>
      <c r="H104" s="26">
        <v>1.95</v>
      </c>
    </row>
    <row r="105" spans="2:8" ht="15">
      <c r="B105" s="25">
        <v>104</v>
      </c>
      <c r="C105" s="26">
        <v>2.2</v>
      </c>
      <c r="D105" s="26">
        <v>2.3</v>
      </c>
      <c r="E105" s="26"/>
      <c r="F105" s="27">
        <v>104</v>
      </c>
      <c r="G105" s="26">
        <v>1.61</v>
      </c>
      <c r="H105" s="26">
        <v>1.83</v>
      </c>
    </row>
    <row r="106" spans="2:8" ht="15">
      <c r="B106" s="25">
        <v>105</v>
      </c>
      <c r="C106" s="26">
        <v>2</v>
      </c>
      <c r="D106" s="26">
        <v>2.1</v>
      </c>
      <c r="E106" s="26"/>
      <c r="F106" s="27">
        <v>105</v>
      </c>
      <c r="G106" s="26">
        <v>1.52</v>
      </c>
      <c r="H106" s="26">
        <v>1.71</v>
      </c>
    </row>
    <row r="107" spans="2:8" ht="15">
      <c r="B107" s="25">
        <v>106</v>
      </c>
      <c r="C107" s="26">
        <v>1.8</v>
      </c>
      <c r="D107" s="26">
        <v>1.9</v>
      </c>
      <c r="E107" s="26"/>
      <c r="F107" s="27">
        <v>106</v>
      </c>
      <c r="G107" s="26">
        <v>1.43</v>
      </c>
      <c r="H107" s="26">
        <v>1.6</v>
      </c>
    </row>
    <row r="108" spans="2:8" ht="15">
      <c r="B108" s="25">
        <v>107</v>
      </c>
      <c r="C108" s="26">
        <v>1.6</v>
      </c>
      <c r="D108" s="26">
        <v>1.7</v>
      </c>
      <c r="E108" s="26"/>
      <c r="F108" s="27">
        <v>107</v>
      </c>
      <c r="G108" s="26">
        <v>1.35</v>
      </c>
      <c r="H108" s="26">
        <v>1.49</v>
      </c>
    </row>
    <row r="109" spans="2:8" ht="15">
      <c r="B109" s="25">
        <v>108</v>
      </c>
      <c r="C109" s="26">
        <v>1.4</v>
      </c>
      <c r="D109" s="26">
        <v>1.5</v>
      </c>
      <c r="E109" s="26"/>
      <c r="F109" s="27">
        <v>108</v>
      </c>
      <c r="G109" s="26">
        <v>1.26</v>
      </c>
      <c r="H109" s="26">
        <v>1.39</v>
      </c>
    </row>
    <row r="110" spans="2:8" ht="15">
      <c r="B110" s="25">
        <v>109</v>
      </c>
      <c r="C110" s="26">
        <v>1.3</v>
      </c>
      <c r="D110" s="26">
        <v>1.3</v>
      </c>
      <c r="E110" s="26"/>
      <c r="F110" s="27">
        <v>109</v>
      </c>
      <c r="G110" s="26">
        <v>1.19</v>
      </c>
      <c r="H110" s="26">
        <v>1.29</v>
      </c>
    </row>
    <row r="111" spans="2:8" ht="15">
      <c r="B111" s="25">
        <v>110</v>
      </c>
      <c r="C111" s="26">
        <v>1.1</v>
      </c>
      <c r="D111" s="26">
        <v>1.2</v>
      </c>
      <c r="E111" s="26"/>
      <c r="F111" s="27">
        <v>110</v>
      </c>
      <c r="G111" s="26">
        <v>1.11</v>
      </c>
      <c r="H111" s="26">
        <v>1.2</v>
      </c>
    </row>
    <row r="112" spans="2:8" ht="15">
      <c r="B112" s="25">
        <v>111</v>
      </c>
      <c r="C112" s="26">
        <v>1</v>
      </c>
      <c r="D112" s="26">
        <v>1</v>
      </c>
      <c r="E112" s="26"/>
      <c r="F112" s="27">
        <v>111</v>
      </c>
      <c r="G112" s="26">
        <v>1.04</v>
      </c>
      <c r="H112" s="26">
        <v>1.11</v>
      </c>
    </row>
    <row r="113" spans="2:8" ht="15">
      <c r="B113" s="25">
        <v>112</v>
      </c>
      <c r="C113" s="26">
        <v>0.8</v>
      </c>
      <c r="D113" s="26">
        <v>0.9</v>
      </c>
      <c r="E113" s="26"/>
      <c r="F113" s="27">
        <v>112</v>
      </c>
      <c r="G113" s="26">
        <v>0.97</v>
      </c>
      <c r="H113" s="26">
        <v>1.03</v>
      </c>
    </row>
    <row r="114" spans="2:8" ht="15">
      <c r="B114" s="25">
        <v>113</v>
      </c>
      <c r="C114" s="26">
        <v>0.7</v>
      </c>
      <c r="D114" s="26">
        <v>0.7</v>
      </c>
      <c r="E114" s="26"/>
      <c r="F114" s="27">
        <v>113</v>
      </c>
      <c r="G114" s="26">
        <v>0.91</v>
      </c>
      <c r="H114" s="26">
        <v>0.95</v>
      </c>
    </row>
    <row r="115" spans="2:8" ht="15">
      <c r="B115" s="25">
        <v>114</v>
      </c>
      <c r="C115" s="26">
        <v>0.6</v>
      </c>
      <c r="D115" s="26">
        <v>0.6</v>
      </c>
      <c r="E115" s="26"/>
      <c r="F115" s="27">
        <v>114</v>
      </c>
      <c r="G115" s="26">
        <v>0.84</v>
      </c>
      <c r="H115" s="26">
        <v>0.87</v>
      </c>
    </row>
    <row r="116" spans="2:8" ht="15">
      <c r="B116" s="25">
        <v>115</v>
      </c>
      <c r="C116" s="26">
        <v>0</v>
      </c>
      <c r="D116" s="26">
        <v>0</v>
      </c>
      <c r="E116" s="26"/>
      <c r="F116" s="27">
        <v>115</v>
      </c>
      <c r="G116" s="26">
        <v>0.78</v>
      </c>
      <c r="H116" s="26">
        <v>0.8</v>
      </c>
    </row>
    <row r="117" spans="2:8" ht="15">
      <c r="B117" s="25"/>
      <c r="C117" s="26"/>
      <c r="D117" s="26"/>
      <c r="E117" s="26"/>
      <c r="F117" s="27"/>
      <c r="G117" s="26">
        <v>0.72</v>
      </c>
      <c r="H117" s="26">
        <v>0.73</v>
      </c>
    </row>
    <row r="118" spans="2:8" ht="15">
      <c r="B118" s="25"/>
      <c r="C118" s="26"/>
      <c r="D118" s="26"/>
      <c r="E118" s="26"/>
      <c r="F118" s="27"/>
      <c r="G118" s="26">
        <v>0.67</v>
      </c>
      <c r="H118" s="26">
        <v>0.67</v>
      </c>
    </row>
    <row r="119" spans="2:8" ht="15">
      <c r="B119" s="25"/>
      <c r="C119" s="26"/>
      <c r="D119" s="26"/>
      <c r="E119" s="26"/>
      <c r="F119" s="27"/>
      <c r="G119" s="26">
        <v>0.62</v>
      </c>
      <c r="H119" s="26">
        <v>0.62</v>
      </c>
    </row>
    <row r="120" spans="2:8" ht="15">
      <c r="B120" s="25"/>
      <c r="C120" s="26"/>
      <c r="D120" s="26"/>
      <c r="E120" s="26"/>
      <c r="F120" s="27"/>
      <c r="G120" s="26">
        <v>0.57</v>
      </c>
      <c r="H120" s="26">
        <v>0.57</v>
      </c>
    </row>
    <row r="121" spans="2:8" ht="15">
      <c r="B121" s="25"/>
      <c r="C121" s="26"/>
      <c r="D121" s="26"/>
      <c r="E121" s="26"/>
      <c r="F121" s="27"/>
      <c r="G121" s="26"/>
      <c r="H121" s="26"/>
    </row>
    <row r="122" spans="2:8" ht="15">
      <c r="B122" s="25"/>
      <c r="C122" s="26"/>
      <c r="D122" s="26"/>
      <c r="E122" s="26"/>
      <c r="F122" s="27"/>
      <c r="G122" s="26"/>
      <c r="H122" s="26"/>
    </row>
    <row r="123" spans="2:8" ht="15">
      <c r="B123" s="25"/>
      <c r="C123" s="26"/>
      <c r="D123" s="26"/>
      <c r="E123" s="26"/>
      <c r="F123" s="27"/>
      <c r="G123" s="26"/>
      <c r="H123" s="26"/>
    </row>
    <row r="124" spans="2:8" ht="15">
      <c r="B124" s="25"/>
      <c r="C124" s="26"/>
      <c r="D124" s="26"/>
      <c r="E124" s="26"/>
      <c r="F124" s="27"/>
      <c r="G124" s="26"/>
      <c r="H124" s="26"/>
    </row>
    <row r="125" spans="2:8" ht="15">
      <c r="B125" s="25"/>
      <c r="C125" s="26"/>
      <c r="D125" s="26"/>
      <c r="E125" s="26"/>
      <c r="F125" s="27"/>
      <c r="G125" s="26"/>
      <c r="H125" s="26"/>
    </row>
    <row r="126" spans="2:8" ht="15">
      <c r="B126" s="25"/>
      <c r="C126" s="25"/>
      <c r="D126" s="25"/>
      <c r="E126" s="25"/>
      <c r="F126" s="27"/>
      <c r="G126" s="25"/>
      <c r="H126" s="25"/>
    </row>
    <row r="127" spans="2:8" ht="15">
      <c r="B127" s="25"/>
      <c r="C127" s="25"/>
      <c r="D127" s="25"/>
      <c r="E127" s="25"/>
      <c r="F127" s="27"/>
      <c r="G127" s="25"/>
      <c r="H127" s="25"/>
    </row>
    <row r="128" ht="12.75">
      <c r="F128" s="16"/>
    </row>
    <row r="129" ht="12.75">
      <c r="F129" s="16"/>
    </row>
    <row r="130" ht="12.75">
      <c r="F130" s="16"/>
    </row>
    <row r="131" ht="12.75">
      <c r="F131" s="16"/>
    </row>
    <row r="132" ht="12.75">
      <c r="F132" s="16"/>
    </row>
    <row r="133" ht="12.75">
      <c r="F133" s="16"/>
    </row>
    <row r="134" ht="12.75">
      <c r="F134" s="16"/>
    </row>
    <row r="135" ht="12.75">
      <c r="F135" s="16"/>
    </row>
    <row r="136" ht="12.75">
      <c r="F136" s="16"/>
    </row>
    <row r="137" ht="12.75">
      <c r="F137" s="16"/>
    </row>
    <row r="138" ht="12.75">
      <c r="F138" s="16"/>
    </row>
    <row r="139" ht="12.75">
      <c r="F139" s="16"/>
    </row>
    <row r="140" ht="12.75">
      <c r="F140" s="16"/>
    </row>
    <row r="141" ht="12.75">
      <c r="F141" s="16"/>
    </row>
    <row r="142" ht="12.75">
      <c r="F142" s="16"/>
    </row>
    <row r="143" ht="12.75">
      <c r="F143" s="16"/>
    </row>
    <row r="144" ht="12.75">
      <c r="F144" s="16"/>
    </row>
    <row r="145" ht="12.75">
      <c r="F145" s="16"/>
    </row>
    <row r="146" ht="12.75">
      <c r="F146" s="16"/>
    </row>
    <row r="147" ht="12.75">
      <c r="F147" s="16"/>
    </row>
    <row r="148" ht="12.75">
      <c r="F148" s="16"/>
    </row>
    <row r="149" ht="12.75">
      <c r="F149" s="16"/>
    </row>
    <row r="150" ht="12.75">
      <c r="F150" s="16"/>
    </row>
    <row r="151" ht="12.75">
      <c r="F151" s="16"/>
    </row>
    <row r="152" ht="12.75">
      <c r="F152" s="16"/>
    </row>
    <row r="153" ht="12.75">
      <c r="F153" s="16"/>
    </row>
    <row r="154" ht="12.75">
      <c r="F154" s="16"/>
    </row>
    <row r="155" ht="12.75">
      <c r="F155" s="16"/>
    </row>
    <row r="156" ht="12.75">
      <c r="F156" s="16"/>
    </row>
    <row r="157" ht="12.75">
      <c r="F157" s="16"/>
    </row>
    <row r="158" ht="12.75">
      <c r="F158" s="16"/>
    </row>
    <row r="159" ht="12.75">
      <c r="F159" s="16"/>
    </row>
    <row r="160" ht="12.75">
      <c r="F160" s="16"/>
    </row>
    <row r="161" ht="12.75">
      <c r="F161" s="16"/>
    </row>
    <row r="162" ht="12.75">
      <c r="F162" s="16"/>
    </row>
    <row r="163" ht="12.75">
      <c r="F163" s="16"/>
    </row>
    <row r="164" ht="12.75">
      <c r="F164" s="16"/>
    </row>
    <row r="165" ht="12.75">
      <c r="F165" s="16"/>
    </row>
    <row r="166" ht="12.75">
      <c r="F166" s="16"/>
    </row>
    <row r="167" ht="12.75">
      <c r="F167" s="16"/>
    </row>
    <row r="168" ht="12.75">
      <c r="F168" s="16"/>
    </row>
    <row r="169" ht="12.75">
      <c r="F169" s="16"/>
    </row>
    <row r="170" ht="12.75">
      <c r="F170" s="16"/>
    </row>
    <row r="171" ht="12.75">
      <c r="F171" s="16"/>
    </row>
    <row r="172" ht="12.75">
      <c r="F172" s="16"/>
    </row>
    <row r="173" ht="12.75">
      <c r="F173" s="16"/>
    </row>
    <row r="174" ht="12.75">
      <c r="F174" s="16"/>
    </row>
    <row r="175" ht="12.75">
      <c r="F175" s="16"/>
    </row>
    <row r="176" ht="12.75">
      <c r="F176" s="16"/>
    </row>
    <row r="177" ht="12.75">
      <c r="F177" s="16"/>
    </row>
    <row r="178" ht="12.75">
      <c r="F178" s="16"/>
    </row>
    <row r="179" ht="12.75">
      <c r="F179" s="16"/>
    </row>
    <row r="180" ht="12.75">
      <c r="F180" s="16"/>
    </row>
    <row r="181" ht="12.75">
      <c r="F181" s="16"/>
    </row>
    <row r="182" ht="12.75">
      <c r="F182" s="16"/>
    </row>
    <row r="183" ht="12.75">
      <c r="F183" s="16"/>
    </row>
    <row r="184" ht="12.75">
      <c r="F184" s="16"/>
    </row>
    <row r="185" ht="12.75">
      <c r="F185" s="16"/>
    </row>
    <row r="186" ht="12.75">
      <c r="F186" s="16"/>
    </row>
    <row r="187" ht="12.75">
      <c r="F187" s="16"/>
    </row>
    <row r="188" ht="12.75">
      <c r="F188" s="16"/>
    </row>
    <row r="189" ht="12.75">
      <c r="F189" s="16"/>
    </row>
    <row r="190" ht="12.75">
      <c r="F190" s="16"/>
    </row>
    <row r="191" ht="12.75">
      <c r="F191" s="16"/>
    </row>
    <row r="192" ht="12.75">
      <c r="F192" s="16"/>
    </row>
    <row r="193" ht="12.75">
      <c r="F193" s="16"/>
    </row>
    <row r="194" ht="12.75">
      <c r="F194" s="16"/>
    </row>
    <row r="195" ht="12.75">
      <c r="F195" s="16"/>
    </row>
    <row r="196" ht="12.75">
      <c r="F196" s="16"/>
    </row>
    <row r="197" ht="12.75">
      <c r="F197" s="16"/>
    </row>
    <row r="198" ht="12.75">
      <c r="F198" s="16"/>
    </row>
    <row r="199" ht="12.75">
      <c r="F199" s="16"/>
    </row>
    <row r="200" ht="12.75">
      <c r="F200" s="16"/>
    </row>
    <row r="201" ht="12.75">
      <c r="F201" s="16"/>
    </row>
    <row r="202" ht="12.75">
      <c r="F202" s="16"/>
    </row>
    <row r="203" ht="12.75">
      <c r="F203" s="16"/>
    </row>
    <row r="204" ht="12.75">
      <c r="F204" s="16"/>
    </row>
    <row r="205" ht="12.75">
      <c r="F205" s="16"/>
    </row>
    <row r="206" ht="12.75">
      <c r="F206" s="16"/>
    </row>
    <row r="207" ht="12.75">
      <c r="F207" s="16"/>
    </row>
    <row r="208" ht="12.75">
      <c r="F208" s="16"/>
    </row>
    <row r="209" ht="12.75">
      <c r="F209" s="16"/>
    </row>
    <row r="210" ht="12.75">
      <c r="F210" s="16"/>
    </row>
    <row r="211" ht="12.75">
      <c r="F211" s="16"/>
    </row>
    <row r="212" ht="12.75">
      <c r="F212" s="16"/>
    </row>
    <row r="213" ht="12.75">
      <c r="F213" s="16"/>
    </row>
    <row r="214" ht="12.75">
      <c r="F214" s="16"/>
    </row>
    <row r="215" ht="12.75">
      <c r="F215" s="16"/>
    </row>
    <row r="216" ht="12.75">
      <c r="F216" s="16"/>
    </row>
    <row r="217" ht="12.75">
      <c r="F217" s="16"/>
    </row>
    <row r="218" ht="12.75">
      <c r="F218" s="16"/>
    </row>
    <row r="219" ht="12.75">
      <c r="F219" s="16"/>
    </row>
    <row r="220" ht="12.75">
      <c r="F220" s="16"/>
    </row>
    <row r="221" ht="12.75">
      <c r="F221" s="16"/>
    </row>
    <row r="222" ht="12.75">
      <c r="F222" s="16"/>
    </row>
    <row r="223" ht="12.75">
      <c r="F223" s="16"/>
    </row>
    <row r="224" ht="12.75">
      <c r="F224" s="16"/>
    </row>
    <row r="225" ht="12.75">
      <c r="F225" s="16"/>
    </row>
    <row r="226" ht="12.75">
      <c r="F226" s="16"/>
    </row>
    <row r="227" ht="12.75">
      <c r="F227" s="16"/>
    </row>
    <row r="228" ht="12.75">
      <c r="F228" s="16"/>
    </row>
    <row r="229" ht="12.75">
      <c r="F229" s="16"/>
    </row>
    <row r="230" ht="12.75">
      <c r="F230" s="16"/>
    </row>
    <row r="231" ht="12.75">
      <c r="F231" s="16"/>
    </row>
    <row r="232" ht="12.75">
      <c r="F232" s="16"/>
    </row>
    <row r="233" ht="12.75">
      <c r="F233" s="16"/>
    </row>
    <row r="234" ht="12.75">
      <c r="F234" s="16"/>
    </row>
    <row r="235" ht="12.75">
      <c r="F235" s="16"/>
    </row>
    <row r="236" ht="12.75">
      <c r="F236" s="16"/>
    </row>
    <row r="237" ht="12.75">
      <c r="F237" s="16"/>
    </row>
    <row r="238" ht="12.75">
      <c r="F238" s="16"/>
    </row>
    <row r="239" ht="12.75">
      <c r="F239" s="16"/>
    </row>
    <row r="240" ht="12.75">
      <c r="F240" s="16"/>
    </row>
    <row r="241" ht="12.75">
      <c r="F241" s="16"/>
    </row>
    <row r="242" ht="12.75">
      <c r="F242" s="16"/>
    </row>
    <row r="243" ht="12.75">
      <c r="F243" s="16"/>
    </row>
    <row r="244" ht="12.75">
      <c r="F244" s="16"/>
    </row>
    <row r="245" ht="12.75">
      <c r="F245" s="16"/>
    </row>
    <row r="246" ht="12.75">
      <c r="F246" s="16"/>
    </row>
    <row r="247" ht="12.75">
      <c r="F247" s="16"/>
    </row>
    <row r="248" ht="12.75">
      <c r="F248" s="16"/>
    </row>
    <row r="249" ht="12.75">
      <c r="F249" s="16"/>
    </row>
    <row r="250" ht="12.75">
      <c r="F250" s="16"/>
    </row>
    <row r="251" ht="12.75">
      <c r="F251" s="16"/>
    </row>
    <row r="252" ht="12.75">
      <c r="F252" s="16"/>
    </row>
    <row r="253" ht="12.75">
      <c r="F253" s="1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intercst</cp:lastModifiedBy>
  <dcterms:created xsi:type="dcterms:W3CDTF">2009-03-22T21:39:32Z</dcterms:created>
  <dcterms:modified xsi:type="dcterms:W3CDTF">2009-06-27T23:04:52Z</dcterms:modified>
  <cp:category/>
  <cp:version/>
  <cp:contentType/>
  <cp:contentStatus/>
</cp:coreProperties>
</file>