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45" windowHeight="4995" activeTab="0"/>
  </bookViews>
  <sheets>
    <sheet name="Table" sheetId="1" r:id="rId1"/>
    <sheet name="Single Life" sheetId="2" r:id="rId2"/>
    <sheet name="Last Survivor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<sst xmlns="http://schemas.openxmlformats.org/spreadsheetml/2006/main" count="53" uniqueCount="29">
  <si>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>Table values:</t>
  </si>
  <si>
    <t>q(x)</t>
  </si>
  <si>
    <t>p(x)</t>
  </si>
  <si>
    <t>e(x)</t>
  </si>
  <si>
    <t>l(x)</t>
  </si>
  <si>
    <t>d(x)</t>
  </si>
  <si>
    <t>Median</t>
  </si>
  <si>
    <t>Average</t>
  </si>
  <si>
    <t>Joint Survivor</t>
  </si>
  <si>
    <t>Age 1 (x):</t>
  </si>
  <si>
    <t>Age 2 (y):</t>
  </si>
  <si>
    <t>n</t>
  </si>
  <si>
    <t>q(y)</t>
  </si>
  <si>
    <t>p(y)</t>
  </si>
  <si>
    <t>p(xy)</t>
  </si>
  <si>
    <t>l(xy)</t>
  </si>
  <si>
    <t>d(xy)</t>
  </si>
  <si>
    <t>x</t>
  </si>
  <si>
    <t>Last Survivor</t>
  </si>
  <si>
    <t>Age 1:</t>
  </si>
  <si>
    <t>Age 2:</t>
  </si>
  <si>
    <t>Retire Early Home Page</t>
  </si>
  <si>
    <t>Last Survivor Life Expectancy</t>
  </si>
  <si>
    <t>Revised: 03/20/2004</t>
  </si>
  <si>
    <t xml:space="preserve">Instructions: </t>
  </si>
  <si>
    <t xml:space="preserve"> Simply enter your and your spouse's age in the "Age 1" and "Age 2" fields below. The remaining years are shown for</t>
  </si>
  <si>
    <t xml:space="preserve"> probabilities from 'Median' (i.e. 50% probability) to the '99th percentile' (1% chance you'll live this long). </t>
  </si>
  <si>
    <t>For example, if both you and your spouse are age 40, there's a 10% chance at least one of you will live another 60.04 years</t>
  </si>
  <si>
    <t>to reach age 100.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</si>
</sst>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.0"/>
    <numFmt numFmtId="166" formatCode="#,##0.000"/>
    <numFmt numFmtId="167" formatCode="#,##0.0000"/>
    <numFmt numFmtId="168" formatCode="0.0000"/>
    <numFmt numFmtId="169" formatCode="0.000"/>
    <numFmt numFmtId="170" formatCode="0.0"/>
    <numFmt numFmtId="171" formatCode="0.00000"/>
    <numFmt numFmtId="172" formatCode="0.0000000"/>
  </numFmts>
  <fonts count="12">
    <font>
      <sz val="10"/>
      <name val="Arial"/>
      <family val="0"/>
    </font>
    <font>
      <sz val="17.25"/>
      <name val="Arial"/>
      <family val="0"/>
    </font>
    <font>
      <b/>
      <sz val="12.5"/>
      <name val="Arial"/>
      <family val="2"/>
    </font>
    <font>
      <b/>
      <sz val="14.5"/>
      <name val="Arial"/>
      <family val="2"/>
    </font>
    <font>
      <b/>
      <sz val="11"/>
      <name val="Arial"/>
      <family val="2"/>
    </font>
    <font>
      <b/>
      <sz val="11.75"/>
      <name val="Arial"/>
      <family val="2"/>
    </font>
    <font>
      <b/>
      <sz val="10.75"/>
      <name val="Arial"/>
      <family val="2"/>
    </font>
    <font>
      <b/>
      <sz val="15.5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11" fillId="0" borderId="0" xfId="0" applyFont="1" applyAlignment="1" applyProtection="1">
      <alignment horizontal="center"/>
      <protection locked="0"/>
    </xf>
    <xf numFmtId="9" fontId="8" fillId="0" borderId="0" xfId="0" applyNumberFormat="1" applyFont="1" applyAlignment="1">
      <alignment horizontal="center"/>
    </xf>
    <xf numFmtId="0" fontId="0" fillId="0" borderId="0" xfId="0" applyAlignment="1" quotePrefix="1">
      <alignment horizontal="left"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Single Life Expectancy Percentiles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Based on the IRS Revenue Ruling 2002-62 Mortality Table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43"/>
          <c:w val="0.84925"/>
          <c:h val="0.671"/>
        </c:manualLayout>
      </c:layout>
      <c:lineChart>
        <c:grouping val="standard"/>
        <c:varyColors val="0"/>
        <c:ser>
          <c:idx val="4"/>
          <c:order val="0"/>
          <c:tx>
            <c:strRef>
              <c:f>'Single Life'!$F$1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'Single Life'!$A$3:$A$103</c:f>
              <c:numCache>
                <c:ptCount val="10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  <c:pt idx="81">
                  <c:v>96</c:v>
                </c:pt>
                <c:pt idx="82">
                  <c:v>97</c:v>
                </c:pt>
                <c:pt idx="83">
                  <c:v>98</c:v>
                </c:pt>
                <c:pt idx="84">
                  <c:v>99</c:v>
                </c:pt>
                <c:pt idx="85">
                  <c:v>100</c:v>
                </c:pt>
                <c:pt idx="86">
                  <c:v>101</c:v>
                </c:pt>
                <c:pt idx="87">
                  <c:v>102</c:v>
                </c:pt>
                <c:pt idx="88">
                  <c:v>103</c:v>
                </c:pt>
                <c:pt idx="89">
                  <c:v>104</c:v>
                </c:pt>
                <c:pt idx="90">
                  <c:v>105</c:v>
                </c:pt>
                <c:pt idx="91">
                  <c:v>106</c:v>
                </c:pt>
                <c:pt idx="92">
                  <c:v>107</c:v>
                </c:pt>
                <c:pt idx="93">
                  <c:v>108</c:v>
                </c:pt>
                <c:pt idx="94">
                  <c:v>109</c:v>
                </c:pt>
                <c:pt idx="95">
                  <c:v>110</c:v>
                </c:pt>
                <c:pt idx="96">
                  <c:v>111</c:v>
                </c:pt>
                <c:pt idx="97">
                  <c:v>112</c:v>
                </c:pt>
                <c:pt idx="98">
                  <c:v>113</c:v>
                </c:pt>
                <c:pt idx="99">
                  <c:v>114</c:v>
                </c:pt>
                <c:pt idx="100">
                  <c:v>115</c:v>
                </c:pt>
              </c:numCache>
            </c:numRef>
          </c:cat>
          <c:val>
            <c:numRef>
              <c:f>'Single Life'!$F$3:$F$103</c:f>
              <c:numCache>
                <c:ptCount val="101"/>
                <c:pt idx="0">
                  <c:v>67.44998739862032</c:v>
                </c:pt>
                <c:pt idx="1">
                  <c:v>66.4723207367842</c:v>
                </c:pt>
                <c:pt idx="2">
                  <c:v>65.49519508389307</c:v>
                </c:pt>
                <c:pt idx="3">
                  <c:v>64.51871630304585</c:v>
                </c:pt>
                <c:pt idx="4">
                  <c:v>63.54291989800759</c:v>
                </c:pt>
                <c:pt idx="5">
                  <c:v>62.56783849069595</c:v>
                </c:pt>
                <c:pt idx="6">
                  <c:v>61.593564445683114</c:v>
                </c:pt>
                <c:pt idx="7">
                  <c:v>60.620184365328946</c:v>
                </c:pt>
                <c:pt idx="8">
                  <c:v>59.647718429495924</c:v>
                </c:pt>
                <c:pt idx="9">
                  <c:v>58.67612426464591</c:v>
                </c:pt>
                <c:pt idx="10">
                  <c:v>57.70553573805067</c:v>
                </c:pt>
                <c:pt idx="11">
                  <c:v>56.73578929163947</c:v>
                </c:pt>
                <c:pt idx="12">
                  <c:v>55.76684075353165</c:v>
                </c:pt>
                <c:pt idx="13">
                  <c:v>54.79847849083597</c:v>
                </c:pt>
                <c:pt idx="14">
                  <c:v>53.83049950254545</c:v>
                </c:pt>
                <c:pt idx="15">
                  <c:v>52.86270940276831</c:v>
                </c:pt>
                <c:pt idx="16">
                  <c:v>51.89486948341422</c:v>
                </c:pt>
                <c:pt idx="17">
                  <c:v>50.926804468162146</c:v>
                </c:pt>
                <c:pt idx="18">
                  <c:v>49.958347685379394</c:v>
                </c:pt>
                <c:pt idx="19">
                  <c:v>48.989441117754644</c:v>
                </c:pt>
                <c:pt idx="20">
                  <c:v>48.020078666921464</c:v>
                </c:pt>
                <c:pt idx="21">
                  <c:v>47.05030230707262</c:v>
                </c:pt>
                <c:pt idx="22">
                  <c:v>46.08024534311084</c:v>
                </c:pt>
                <c:pt idx="23">
                  <c:v>45.11053996786973</c:v>
                </c:pt>
                <c:pt idx="24">
                  <c:v>44.14195877117448</c:v>
                </c:pt>
                <c:pt idx="25">
                  <c:v>43.175045880539</c:v>
                </c:pt>
                <c:pt idx="26">
                  <c:v>42.210391981179605</c:v>
                </c:pt>
                <c:pt idx="27">
                  <c:v>41.24858470174999</c:v>
                </c:pt>
                <c:pt idx="28">
                  <c:v>40.29016389679407</c:v>
                </c:pt>
                <c:pt idx="29">
                  <c:v>39.335743286708045</c:v>
                </c:pt>
                <c:pt idx="30">
                  <c:v>38.385763205979636</c:v>
                </c:pt>
                <c:pt idx="31">
                  <c:v>37.44057947230715</c:v>
                </c:pt>
                <c:pt idx="32">
                  <c:v>36.5004677192548</c:v>
                </c:pt>
                <c:pt idx="33">
                  <c:v>35.56566429869938</c:v>
                </c:pt>
                <c:pt idx="34">
                  <c:v>34.636188315375506</c:v>
                </c:pt>
                <c:pt idx="35">
                  <c:v>33.712103686137084</c:v>
                </c:pt>
                <c:pt idx="36">
                  <c:v>32.7935122571646</c:v>
                </c:pt>
                <c:pt idx="37">
                  <c:v>31.880514097466495</c:v>
                </c:pt>
                <c:pt idx="38">
                  <c:v>30.973108218868337</c:v>
                </c:pt>
                <c:pt idx="39">
                  <c:v>30.071511696410873</c:v>
                </c:pt>
                <c:pt idx="40">
                  <c:v>29.175708417576768</c:v>
                </c:pt>
                <c:pt idx="41">
                  <c:v>28.28564673542154</c:v>
                </c:pt>
                <c:pt idx="42">
                  <c:v>27.40121126405498</c:v>
                </c:pt>
                <c:pt idx="43">
                  <c:v>26.522254137752814</c:v>
                </c:pt>
                <c:pt idx="44">
                  <c:v>25.64846125023392</c:v>
                </c:pt>
                <c:pt idx="45">
                  <c:v>24.779964850938555</c:v>
                </c:pt>
                <c:pt idx="46">
                  <c:v>23.91723389245207</c:v>
                </c:pt>
                <c:pt idx="47">
                  <c:v>23.06099835763897</c:v>
                </c:pt>
                <c:pt idx="48">
                  <c:v>22.21215591697028</c:v>
                </c:pt>
                <c:pt idx="49">
                  <c:v>21.371823622161646</c:v>
                </c:pt>
                <c:pt idx="50">
                  <c:v>20.541006688694655</c:v>
                </c:pt>
                <c:pt idx="51">
                  <c:v>19.720654765511643</c:v>
                </c:pt>
                <c:pt idx="52">
                  <c:v>18.9116271818124</c:v>
                </c:pt>
                <c:pt idx="53">
                  <c:v>18.114624493938017</c:v>
                </c:pt>
                <c:pt idx="54">
                  <c:v>17.330521374689106</c:v>
                </c:pt>
                <c:pt idx="55">
                  <c:v>16.560066564824492</c:v>
                </c:pt>
                <c:pt idx="56">
                  <c:v>15.804044486727284</c:v>
                </c:pt>
                <c:pt idx="57">
                  <c:v>15.063289922791212</c:v>
                </c:pt>
                <c:pt idx="58">
                  <c:v>14.33861811800948</c:v>
                </c:pt>
                <c:pt idx="59">
                  <c:v>13.63061595116279</c:v>
                </c:pt>
                <c:pt idx="60">
                  <c:v>12.94005734408683</c:v>
                </c:pt>
                <c:pt idx="61">
                  <c:v>12.267757691304356</c:v>
                </c:pt>
                <c:pt idx="62">
                  <c:v>11.614453326530725</c:v>
                </c:pt>
                <c:pt idx="63">
                  <c:v>10.980851734268107</c:v>
                </c:pt>
                <c:pt idx="64">
                  <c:v>10.367459015381224</c:v>
                </c:pt>
                <c:pt idx="65">
                  <c:v>9.774822738661811</c:v>
                </c:pt>
                <c:pt idx="66">
                  <c:v>9.203470535873874</c:v>
                </c:pt>
                <c:pt idx="67">
                  <c:v>8.653841551955715</c:v>
                </c:pt>
                <c:pt idx="68">
                  <c:v>8.126272156404132</c:v>
                </c:pt>
                <c:pt idx="69">
                  <c:v>7.621051546776745</c:v>
                </c:pt>
                <c:pt idx="70">
                  <c:v>7.138523271978984</c:v>
                </c:pt>
                <c:pt idx="71">
                  <c:v>6.679109546740904</c:v>
                </c:pt>
                <c:pt idx="72">
                  <c:v>6.243305064852386</c:v>
                </c:pt>
                <c:pt idx="73">
                  <c:v>5.831676359650966</c:v>
                </c:pt>
                <c:pt idx="74">
                  <c:v>5.445536350610396</c:v>
                </c:pt>
                <c:pt idx="75">
                  <c:v>5.084860470527812</c:v>
                </c:pt>
                <c:pt idx="76">
                  <c:v>4.748969985288351</c:v>
                </c:pt>
                <c:pt idx="77">
                  <c:v>4.436633439099764</c:v>
                </c:pt>
                <c:pt idx="78">
                  <c:v>4.14616625810181</c:v>
                </c:pt>
                <c:pt idx="79">
                  <c:v>3.8745107851007847</c:v>
                </c:pt>
                <c:pt idx="80">
                  <c:v>3.618979410580508</c:v>
                </c:pt>
                <c:pt idx="81">
                  <c:v>3.3763877007937855</c:v>
                </c:pt>
                <c:pt idx="82">
                  <c:v>3.1428476608283096</c:v>
                </c:pt>
                <c:pt idx="83">
                  <c:v>2.9134926294121515</c:v>
                </c:pt>
                <c:pt idx="84">
                  <c:v>2.6895392457442626</c:v>
                </c:pt>
                <c:pt idx="85">
                  <c:v>2.46975090370148</c:v>
                </c:pt>
                <c:pt idx="86">
                  <c:v>2.2540266431546963</c:v>
                </c:pt>
                <c:pt idx="87">
                  <c:v>2.0432430314807157</c:v>
                </c:pt>
                <c:pt idx="88">
                  <c:v>1.839241390855362</c:v>
                </c:pt>
                <c:pt idx="89">
                  <c:v>1.6393345428413846</c:v>
                </c:pt>
                <c:pt idx="90">
                  <c:v>1.444877755468734</c:v>
                </c:pt>
                <c:pt idx="91">
                  <c:v>1.2572194257096927</c:v>
                </c:pt>
                <c:pt idx="92">
                  <c:v>1.0775850441797161</c:v>
                </c:pt>
                <c:pt idx="93">
                  <c:v>0.9070040263892888</c:v>
                </c:pt>
                <c:pt idx="94">
                  <c:v>0.7462500580270134</c:v>
                </c:pt>
                <c:pt idx="95">
                  <c:v>0.5958335287047147</c:v>
                </c:pt>
                <c:pt idx="96">
                  <c:v>0.4560011551189677</c:v>
                </c:pt>
                <c:pt idx="97">
                  <c:v>0.3267688172845174</c:v>
                </c:pt>
                <c:pt idx="98">
                  <c:v>0.207946359123</c:v>
                </c:pt>
                <c:pt idx="99">
                  <c:v>0.09918099999999996</c:v>
                </c:pt>
                <c:pt idx="100">
                  <c:v>0</c:v>
                </c:pt>
              </c:numCache>
            </c:numRef>
          </c:val>
          <c:smooth val="0"/>
        </c:ser>
        <c:ser>
          <c:idx val="65533"/>
          <c:order val="1"/>
          <c:tx>
            <c:strRef>
              <c:f>'Single Life'!$G$2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'Single Life'!$A$3:$A$99</c:f>
              <c:numCache>
                <c:ptCount val="9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  <c:pt idx="81">
                  <c:v>96</c:v>
                </c:pt>
                <c:pt idx="82">
                  <c:v>97</c:v>
                </c:pt>
                <c:pt idx="83">
                  <c:v>98</c:v>
                </c:pt>
                <c:pt idx="84">
                  <c:v>99</c:v>
                </c:pt>
                <c:pt idx="85">
                  <c:v>100</c:v>
                </c:pt>
                <c:pt idx="86">
                  <c:v>101</c:v>
                </c:pt>
                <c:pt idx="87">
                  <c:v>102</c:v>
                </c:pt>
                <c:pt idx="88">
                  <c:v>103</c:v>
                </c:pt>
                <c:pt idx="89">
                  <c:v>104</c:v>
                </c:pt>
                <c:pt idx="90">
                  <c:v>105</c:v>
                </c:pt>
                <c:pt idx="91">
                  <c:v>106</c:v>
                </c:pt>
                <c:pt idx="92">
                  <c:v>107</c:v>
                </c:pt>
                <c:pt idx="93">
                  <c:v>108</c:v>
                </c:pt>
                <c:pt idx="94">
                  <c:v>109</c:v>
                </c:pt>
                <c:pt idx="95">
                  <c:v>110</c:v>
                </c:pt>
                <c:pt idx="96">
                  <c:v>111</c:v>
                </c:pt>
              </c:numCache>
            </c:numRef>
          </c:cat>
          <c:val>
            <c:numRef>
              <c:f>'Single Life'!$G$3:$G$99</c:f>
            </c:numRef>
          </c:val>
          <c:smooth val="0"/>
        </c:ser>
        <c:ser>
          <c:idx val="5"/>
          <c:order val="2"/>
          <c:tx>
            <c:strRef>
              <c:f>'Single Life'!$H$1</c:f>
              <c:strCache>
                <c:ptCount val="1"/>
                <c:pt idx="0">
                  <c:v>Median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'Single Life'!$A$3:$A$103</c:f>
              <c:numCache>
                <c:ptCount val="10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  <c:pt idx="81">
                  <c:v>96</c:v>
                </c:pt>
                <c:pt idx="82">
                  <c:v>97</c:v>
                </c:pt>
                <c:pt idx="83">
                  <c:v>98</c:v>
                </c:pt>
                <c:pt idx="84">
                  <c:v>99</c:v>
                </c:pt>
                <c:pt idx="85">
                  <c:v>100</c:v>
                </c:pt>
                <c:pt idx="86">
                  <c:v>101</c:v>
                </c:pt>
                <c:pt idx="87">
                  <c:v>102</c:v>
                </c:pt>
                <c:pt idx="88">
                  <c:v>103</c:v>
                </c:pt>
                <c:pt idx="89">
                  <c:v>104</c:v>
                </c:pt>
                <c:pt idx="90">
                  <c:v>105</c:v>
                </c:pt>
                <c:pt idx="91">
                  <c:v>106</c:v>
                </c:pt>
                <c:pt idx="92">
                  <c:v>107</c:v>
                </c:pt>
                <c:pt idx="93">
                  <c:v>108</c:v>
                </c:pt>
                <c:pt idx="94">
                  <c:v>109</c:v>
                </c:pt>
                <c:pt idx="95">
                  <c:v>110</c:v>
                </c:pt>
                <c:pt idx="96">
                  <c:v>111</c:v>
                </c:pt>
                <c:pt idx="97">
                  <c:v>112</c:v>
                </c:pt>
                <c:pt idx="98">
                  <c:v>113</c:v>
                </c:pt>
                <c:pt idx="99">
                  <c:v>114</c:v>
                </c:pt>
                <c:pt idx="100">
                  <c:v>115</c:v>
                </c:pt>
              </c:numCache>
            </c:numRef>
          </c:cat>
          <c:val>
            <c:numRef>
              <c:f>'Single Life'!$H$3:$H$103</c:f>
              <c:numCache>
                <c:ptCount val="101"/>
                <c:pt idx="0">
                  <c:v>70.34396049041845</c:v>
                </c:pt>
                <c:pt idx="1">
                  <c:v>69.34854854440685</c:v>
                </c:pt>
                <c:pt idx="2">
                  <c:v>68.35331521557853</c:v>
                </c:pt>
                <c:pt idx="3">
                  <c:v>67.35828802454891</c:v>
                </c:pt>
                <c:pt idx="4">
                  <c:v>66.36348059808509</c:v>
                </c:pt>
                <c:pt idx="5">
                  <c:v>65.3689065327994</c:v>
                </c:pt>
                <c:pt idx="6">
                  <c:v>64.37459322918816</c:v>
                </c:pt>
                <c:pt idx="7">
                  <c:v>63.380568030053425</c:v>
                </c:pt>
                <c:pt idx="8">
                  <c:v>62.386844390625384</c:v>
                </c:pt>
                <c:pt idx="9">
                  <c:v>61.39342190447039</c:v>
                </c:pt>
                <c:pt idx="10">
                  <c:v>60.40034158064087</c:v>
                </c:pt>
                <c:pt idx="11">
                  <c:v>59.40757530066536</c:v>
                </c:pt>
                <c:pt idx="12">
                  <c:v>58.415122574456745</c:v>
                </c:pt>
                <c:pt idx="13">
                  <c:v>57.42294152045365</c:v>
                </c:pt>
                <c:pt idx="14">
                  <c:v>56.43099033066569</c:v>
                </c:pt>
                <c:pt idx="15">
                  <c:v>55.439227278618986</c:v>
                </c:pt>
                <c:pt idx="16">
                  <c:v>54.44759696011249</c:v>
                </c:pt>
                <c:pt idx="17">
                  <c:v>53.45605785571645</c:v>
                </c:pt>
                <c:pt idx="18">
                  <c:v>52.46456854424133</c:v>
                </c:pt>
                <c:pt idx="19">
                  <c:v>51.473115186396754</c:v>
                </c:pt>
                <c:pt idx="20">
                  <c:v>50.481697708647545</c:v>
                </c:pt>
                <c:pt idx="21">
                  <c:v>49.49032976063425</c:v>
                </c:pt>
                <c:pt idx="22">
                  <c:v>48.49905238680745</c:v>
                </c:pt>
                <c:pt idx="23">
                  <c:v>47.50805729345683</c:v>
                </c:pt>
                <c:pt idx="24">
                  <c:v>46.5175904705288</c:v>
                </c:pt>
                <c:pt idx="25">
                  <c:v>45.52784245320635</c:v>
                </c:pt>
                <c:pt idx="26">
                  <c:v>44.539030491423944</c:v>
                </c:pt>
                <c:pt idx="27">
                  <c:v>43.55138466417175</c:v>
                </c:pt>
                <c:pt idx="28">
                  <c:v>42.56513400665813</c:v>
                </c:pt>
                <c:pt idx="29">
                  <c:v>41.58054722562068</c:v>
                </c:pt>
                <c:pt idx="30">
                  <c:v>40.597850472144486</c:v>
                </c:pt>
                <c:pt idx="31">
                  <c:v>39.61725448239443</c:v>
                </c:pt>
                <c:pt idx="32">
                  <c:v>38.63895435279396</c:v>
                </c:pt>
                <c:pt idx="33">
                  <c:v>37.66314288103736</c:v>
                </c:pt>
                <c:pt idx="34">
                  <c:v>36.68994251468459</c:v>
                </c:pt>
                <c:pt idx="35">
                  <c:v>35.71950027517762</c:v>
                </c:pt>
                <c:pt idx="36">
                  <c:v>34.75198720726223</c:v>
                </c:pt>
                <c:pt idx="37">
                  <c:v>33.787584278096006</c:v>
                </c:pt>
                <c:pt idx="38">
                  <c:v>32.82644155070774</c:v>
                </c:pt>
                <c:pt idx="39">
                  <c:v>31.868811922861227</c:v>
                </c:pt>
                <c:pt idx="40">
                  <c:v>30.91486230096143</c:v>
                </c:pt>
                <c:pt idx="41">
                  <c:v>29.96475404394056</c:v>
                </c:pt>
                <c:pt idx="42">
                  <c:v>29.018111666461337</c:v>
                </c:pt>
                <c:pt idx="43">
                  <c:v>28.074494805990966</c:v>
                </c:pt>
                <c:pt idx="44">
                  <c:v>27.134944134881067</c:v>
                </c:pt>
                <c:pt idx="45">
                  <c:v>26.199743896593517</c:v>
                </c:pt>
                <c:pt idx="46">
                  <c:v>25.26936964108809</c:v>
                </c:pt>
                <c:pt idx="47">
                  <c:v>24.34446893373689</c:v>
                </c:pt>
                <c:pt idx="48">
                  <c:v>23.42582868944089</c:v>
                </c:pt>
                <c:pt idx="49">
                  <c:v>22.51441641805539</c:v>
                </c:pt>
                <c:pt idx="50">
                  <c:v>21.61120811262954</c:v>
                </c:pt>
                <c:pt idx="51">
                  <c:v>20.717216903167483</c:v>
                </c:pt>
                <c:pt idx="52">
                  <c:v>19.833470104812378</c:v>
                </c:pt>
                <c:pt idx="53">
                  <c:v>18.960961280553775</c:v>
                </c:pt>
                <c:pt idx="54">
                  <c:v>18.098917539756144</c:v>
                </c:pt>
                <c:pt idx="55">
                  <c:v>17.249405642432947</c:v>
                </c:pt>
                <c:pt idx="56">
                  <c:v>16.414367030851054</c:v>
                </c:pt>
                <c:pt idx="57">
                  <c:v>15.595072158061157</c:v>
                </c:pt>
                <c:pt idx="58">
                  <c:v>14.792811029897024</c:v>
                </c:pt>
                <c:pt idx="59">
                  <c:v>14.008632360793897</c:v>
                </c:pt>
                <c:pt idx="60">
                  <c:v>13.241519972728227</c:v>
                </c:pt>
                <c:pt idx="61">
                  <c:v>12.494894430261567</c:v>
                </c:pt>
                <c:pt idx="62">
                  <c:v>11.769875040322546</c:v>
                </c:pt>
                <c:pt idx="63">
                  <c:v>11.067567238068918</c:v>
                </c:pt>
                <c:pt idx="64">
                  <c:v>10.388964407074639</c:v>
                </c:pt>
                <c:pt idx="65">
                  <c:v>9.734092461289265</c:v>
                </c:pt>
                <c:pt idx="66">
                  <c:v>9.104772025775858</c:v>
                </c:pt>
                <c:pt idx="67">
                  <c:v>8.503734683405298</c:v>
                </c:pt>
                <c:pt idx="68">
                  <c:v>7.92577899299188</c:v>
                </c:pt>
                <c:pt idx="69">
                  <c:v>7.381499161119294</c:v>
                </c:pt>
                <c:pt idx="70">
                  <c:v>6.859926370257568</c:v>
                </c:pt>
                <c:pt idx="71">
                  <c:v>6.373827435238454</c:v>
                </c:pt>
                <c:pt idx="72">
                  <c:v>5.909651680675253</c:v>
                </c:pt>
                <c:pt idx="73">
                  <c:v>5.4880193841735405</c:v>
                </c:pt>
                <c:pt idx="74">
                  <c:v>5.086026658057605</c:v>
                </c:pt>
                <c:pt idx="75">
                  <c:v>4.7288716642835595</c:v>
                </c:pt>
                <c:pt idx="76">
                  <c:v>4.40123200779685</c:v>
                </c:pt>
                <c:pt idx="77">
                  <c:v>4.092011450574304</c:v>
                </c:pt>
                <c:pt idx="78">
                  <c:v>3.824568728746854</c:v>
                </c:pt>
                <c:pt idx="79">
                  <c:v>3.586763748408572</c:v>
                </c:pt>
                <c:pt idx="80">
                  <c:v>3.362179025287233</c:v>
                </c:pt>
                <c:pt idx="81">
                  <c:v>3.1448796295961756</c:v>
                </c:pt>
                <c:pt idx="82">
                  <c:v>2.9408418034525</c:v>
                </c:pt>
                <c:pt idx="83">
                  <c:v>2.759855635347577</c:v>
                </c:pt>
                <c:pt idx="84">
                  <c:v>2.5788616846551946</c:v>
                </c:pt>
                <c:pt idx="85">
                  <c:v>2.394363855142032</c:v>
                </c:pt>
                <c:pt idx="86">
                  <c:v>2.2043318937318617</c:v>
                </c:pt>
                <c:pt idx="87">
                  <c:v>2.009015687968258</c:v>
                </c:pt>
                <c:pt idx="88">
                  <c:v>1.8573873761535253</c:v>
                </c:pt>
                <c:pt idx="89">
                  <c:v>1.7066344994601508</c:v>
                </c:pt>
                <c:pt idx="90">
                  <c:v>1.5543391674946179</c:v>
                </c:pt>
                <c:pt idx="91">
                  <c:v>1.3994594374311475</c:v>
                </c:pt>
                <c:pt idx="92">
                  <c:v>1.2395951240020224</c:v>
                </c:pt>
                <c:pt idx="93">
                  <c:v>1.0701621462195732</c:v>
                </c:pt>
                <c:pt idx="94">
                  <c:v>0.9391858385802578</c:v>
                </c:pt>
                <c:pt idx="95">
                  <c:v>0.8463473341751637</c:v>
                </c:pt>
                <c:pt idx="96">
                  <c:v>0.7618385907814513</c:v>
                </c:pt>
                <c:pt idx="97">
                  <c:v>0.6854159926742796</c:v>
                </c:pt>
                <c:pt idx="98">
                  <c:v>0.6166619594803819</c:v>
                </c:pt>
                <c:pt idx="99">
                  <c:v>0.555050459637286</c:v>
                </c:pt>
                <c:pt idx="100">
                  <c:v>0.5</c:v>
                </c:pt>
              </c:numCache>
            </c:numRef>
          </c:val>
          <c:smooth val="0"/>
        </c:ser>
        <c:ser>
          <c:idx val="65533"/>
          <c:order val="3"/>
          <c:tx>
            <c:strRef>
              <c:f>'Single Life'!$I$2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'Single Life'!$A$3:$A$99</c:f>
              <c:numCache>
                <c:ptCount val="9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  <c:pt idx="81">
                  <c:v>96</c:v>
                </c:pt>
                <c:pt idx="82">
                  <c:v>97</c:v>
                </c:pt>
                <c:pt idx="83">
                  <c:v>98</c:v>
                </c:pt>
                <c:pt idx="84">
                  <c:v>99</c:v>
                </c:pt>
                <c:pt idx="85">
                  <c:v>100</c:v>
                </c:pt>
                <c:pt idx="86">
                  <c:v>101</c:v>
                </c:pt>
                <c:pt idx="87">
                  <c:v>102</c:v>
                </c:pt>
                <c:pt idx="88">
                  <c:v>103</c:v>
                </c:pt>
                <c:pt idx="89">
                  <c:v>104</c:v>
                </c:pt>
                <c:pt idx="90">
                  <c:v>105</c:v>
                </c:pt>
                <c:pt idx="91">
                  <c:v>106</c:v>
                </c:pt>
                <c:pt idx="92">
                  <c:v>107</c:v>
                </c:pt>
                <c:pt idx="93">
                  <c:v>108</c:v>
                </c:pt>
                <c:pt idx="94">
                  <c:v>109</c:v>
                </c:pt>
                <c:pt idx="95">
                  <c:v>110</c:v>
                </c:pt>
                <c:pt idx="96">
                  <c:v>111</c:v>
                </c:pt>
              </c:numCache>
            </c:numRef>
          </c:cat>
          <c:val>
            <c:numRef>
              <c:f>'Single Life'!$I$3:$I$99</c:f>
            </c:numRef>
          </c:val>
          <c:smooth val="0"/>
        </c:ser>
        <c:ser>
          <c:idx val="6"/>
          <c:order val="4"/>
          <c:tx>
            <c:strRef>
              <c:f>'Single Life'!$J$1</c:f>
              <c:strCache>
                <c:ptCount val="1"/>
                <c:pt idx="0">
                  <c:v>75%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'Single Life'!$A$3:$A$103</c:f>
              <c:numCache>
                <c:ptCount val="10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  <c:pt idx="81">
                  <c:v>96</c:v>
                </c:pt>
                <c:pt idx="82">
                  <c:v>97</c:v>
                </c:pt>
                <c:pt idx="83">
                  <c:v>98</c:v>
                </c:pt>
                <c:pt idx="84">
                  <c:v>99</c:v>
                </c:pt>
                <c:pt idx="85">
                  <c:v>100</c:v>
                </c:pt>
                <c:pt idx="86">
                  <c:v>101</c:v>
                </c:pt>
                <c:pt idx="87">
                  <c:v>102</c:v>
                </c:pt>
                <c:pt idx="88">
                  <c:v>103</c:v>
                </c:pt>
                <c:pt idx="89">
                  <c:v>104</c:v>
                </c:pt>
                <c:pt idx="90">
                  <c:v>105</c:v>
                </c:pt>
                <c:pt idx="91">
                  <c:v>106</c:v>
                </c:pt>
                <c:pt idx="92">
                  <c:v>107</c:v>
                </c:pt>
                <c:pt idx="93">
                  <c:v>108</c:v>
                </c:pt>
                <c:pt idx="94">
                  <c:v>109</c:v>
                </c:pt>
                <c:pt idx="95">
                  <c:v>110</c:v>
                </c:pt>
                <c:pt idx="96">
                  <c:v>111</c:v>
                </c:pt>
                <c:pt idx="97">
                  <c:v>112</c:v>
                </c:pt>
                <c:pt idx="98">
                  <c:v>113</c:v>
                </c:pt>
                <c:pt idx="99">
                  <c:v>114</c:v>
                </c:pt>
                <c:pt idx="100">
                  <c:v>115</c:v>
                </c:pt>
              </c:numCache>
            </c:numRef>
          </c:cat>
          <c:val>
            <c:numRef>
              <c:f>'Single Life'!$J$3:$J$103</c:f>
              <c:numCache>
                <c:ptCount val="101"/>
                <c:pt idx="0">
                  <c:v>77.03207144429624</c:v>
                </c:pt>
                <c:pt idx="1">
                  <c:v>76.03446153653063</c:v>
                </c:pt>
                <c:pt idx="2">
                  <c:v>75.03694467726527</c:v>
                </c:pt>
                <c:pt idx="3">
                  <c:v>74.0395352030379</c:v>
                </c:pt>
                <c:pt idx="4">
                  <c:v>73.04224021255101</c:v>
                </c:pt>
                <c:pt idx="5">
                  <c:v>72.04506678879832</c:v>
                </c:pt>
                <c:pt idx="6">
                  <c:v>71.04802920574295</c:v>
                </c:pt>
                <c:pt idx="7">
                  <c:v>70.05114170729289</c:v>
                </c:pt>
                <c:pt idx="8">
                  <c:v>69.05441130279048</c:v>
                </c:pt>
                <c:pt idx="9">
                  <c:v>68.05783778050898</c:v>
                </c:pt>
                <c:pt idx="10">
                  <c:v>67.06144250362719</c:v>
                </c:pt>
                <c:pt idx="11">
                  <c:v>66.06521082416133</c:v>
                </c:pt>
                <c:pt idx="12">
                  <c:v>65.06914248680637</c:v>
                </c:pt>
                <c:pt idx="13">
                  <c:v>64.07321567386029</c:v>
                </c:pt>
                <c:pt idx="14">
                  <c:v>63.077408605947085</c:v>
                </c:pt>
                <c:pt idx="15">
                  <c:v>62.08169954615572</c:v>
                </c:pt>
                <c:pt idx="16">
                  <c:v>61.0860596323257</c:v>
                </c:pt>
                <c:pt idx="17">
                  <c:v>60.09046723540318</c:v>
                </c:pt>
                <c:pt idx="18">
                  <c:v>59.09490077751147</c:v>
                </c:pt>
                <c:pt idx="19">
                  <c:v>58.099353049236555</c:v>
                </c:pt>
                <c:pt idx="20">
                  <c:v>57.103824012271204</c:v>
                </c:pt>
                <c:pt idx="21">
                  <c:v>56.108320777233516</c:v>
                </c:pt>
                <c:pt idx="22">
                  <c:v>55.11286472574257</c:v>
                </c:pt>
                <c:pt idx="23">
                  <c:v>54.11755572491312</c:v>
                </c:pt>
                <c:pt idx="24">
                  <c:v>53.12252192028623</c:v>
                </c:pt>
                <c:pt idx="25">
                  <c:v>52.12786256890253</c:v>
                </c:pt>
                <c:pt idx="26">
                  <c:v>51.13369084453518</c:v>
                </c:pt>
                <c:pt idx="27">
                  <c:v>50.14012660410155</c:v>
                </c:pt>
                <c:pt idx="28">
                  <c:v>49.14728916077321</c:v>
                </c:pt>
                <c:pt idx="29">
                  <c:v>48.15531849413382</c:v>
                </c:pt>
                <c:pt idx="30">
                  <c:v>47.16433241490519</c:v>
                </c:pt>
                <c:pt idx="31">
                  <c:v>46.174440703589596</c:v>
                </c:pt>
                <c:pt idx="32">
                  <c:v>45.18574499335172</c:v>
                </c:pt>
                <c:pt idx="33">
                  <c:v>44.1983457198606</c:v>
                </c:pt>
                <c:pt idx="34">
                  <c:v>43.212306670718334</c:v>
                </c:pt>
                <c:pt idx="35">
                  <c:v>42.227704434998984</c:v>
                </c:pt>
                <c:pt idx="36">
                  <c:v>41.244628116431414</c:v>
                </c:pt>
                <c:pt idx="37">
                  <c:v>40.26317198770708</c:v>
                </c:pt>
                <c:pt idx="38">
                  <c:v>39.283414222378596</c:v>
                </c:pt>
                <c:pt idx="39">
                  <c:v>38.305486564532416</c:v>
                </c:pt>
                <c:pt idx="40">
                  <c:v>37.32947596207791</c:v>
                </c:pt>
                <c:pt idx="41">
                  <c:v>36.35546647303438</c:v>
                </c:pt>
                <c:pt idx="42">
                  <c:v>35.38353210525371</c:v>
                </c:pt>
                <c:pt idx="43">
                  <c:v>34.41374355844752</c:v>
                </c:pt>
                <c:pt idx="44">
                  <c:v>33.44613377448722</c:v>
                </c:pt>
                <c:pt idx="45">
                  <c:v>32.48085505791127</c:v>
                </c:pt>
                <c:pt idx="46">
                  <c:v>31.518162219918054</c:v>
                </c:pt>
                <c:pt idx="47">
                  <c:v>30.55840224173444</c:v>
                </c:pt>
                <c:pt idx="48">
                  <c:v>29.601996771443467</c:v>
                </c:pt>
                <c:pt idx="49">
                  <c:v>28.649464224283292</c:v>
                </c:pt>
                <c:pt idx="50">
                  <c:v>27.701327560993022</c:v>
                </c:pt>
                <c:pt idx="51">
                  <c:v>26.758129641192696</c:v>
                </c:pt>
                <c:pt idx="52">
                  <c:v>25.82042092524368</c:v>
                </c:pt>
                <c:pt idx="53">
                  <c:v>24.888733788285165</c:v>
                </c:pt>
                <c:pt idx="54">
                  <c:v>23.96369086613592</c:v>
                </c:pt>
                <c:pt idx="55">
                  <c:v>23.049131190775384</c:v>
                </c:pt>
                <c:pt idx="56">
                  <c:v>22.14558755900329</c:v>
                </c:pt>
                <c:pt idx="57">
                  <c:v>21.251249620034628</c:v>
                </c:pt>
                <c:pt idx="58">
                  <c:v>20.366871667215918</c:v>
                </c:pt>
                <c:pt idx="59">
                  <c:v>19.49312033964864</c:v>
                </c:pt>
                <c:pt idx="60">
                  <c:v>18.630736151538912</c:v>
                </c:pt>
                <c:pt idx="61">
                  <c:v>17.780457862350815</c:v>
                </c:pt>
                <c:pt idx="62">
                  <c:v>16.94294688266973</c:v>
                </c:pt>
                <c:pt idx="63">
                  <c:v>16.12946191963468</c:v>
                </c:pt>
                <c:pt idx="64">
                  <c:v>15.336070484745179</c:v>
                </c:pt>
                <c:pt idx="65">
                  <c:v>14.557934330905539</c:v>
                </c:pt>
                <c:pt idx="66">
                  <c:v>13.795142256078051</c:v>
                </c:pt>
                <c:pt idx="67">
                  <c:v>13.052730475651856</c:v>
                </c:pt>
                <c:pt idx="68">
                  <c:v>12.34911042324373</c:v>
                </c:pt>
                <c:pt idx="69">
                  <c:v>11.660691512776623</c:v>
                </c:pt>
                <c:pt idx="70">
                  <c:v>10.986072272429325</c:v>
                </c:pt>
                <c:pt idx="71">
                  <c:v>10.365861459038811</c:v>
                </c:pt>
                <c:pt idx="72">
                  <c:v>9.758383409854858</c:v>
                </c:pt>
                <c:pt idx="73">
                  <c:v>9.182812153788376</c:v>
                </c:pt>
                <c:pt idx="74">
                  <c:v>8.649039515480041</c:v>
                </c:pt>
                <c:pt idx="75">
                  <c:v>8.13336834972192</c:v>
                </c:pt>
                <c:pt idx="76">
                  <c:v>7.667166276730285</c:v>
                </c:pt>
                <c:pt idx="77">
                  <c:v>7.218117263814975</c:v>
                </c:pt>
                <c:pt idx="78">
                  <c:v>6.801205147423474</c:v>
                </c:pt>
                <c:pt idx="79">
                  <c:v>6.416431842436609</c:v>
                </c:pt>
                <c:pt idx="80">
                  <c:v>6.022097113786927</c:v>
                </c:pt>
                <c:pt idx="81">
                  <c:v>5.685624587474976</c:v>
                </c:pt>
                <c:pt idx="82">
                  <c:v>5.339919210546739</c:v>
                </c:pt>
                <c:pt idx="83">
                  <c:v>4.975374991779816</c:v>
                </c:pt>
                <c:pt idx="84">
                  <c:v>4.668866462392089</c:v>
                </c:pt>
                <c:pt idx="85">
                  <c:v>4.343582817514346</c:v>
                </c:pt>
                <c:pt idx="86">
                  <c:v>3.992276300742091</c:v>
                </c:pt>
                <c:pt idx="87">
                  <c:v>3.7127894586394063</c:v>
                </c:pt>
                <c:pt idx="88">
                  <c:v>3.415713624295364</c:v>
                </c:pt>
                <c:pt idx="89">
                  <c:v>3.0861221799485605</c:v>
                </c:pt>
                <c:pt idx="90">
                  <c:v>2.8152930364980477</c:v>
                </c:pt>
                <c:pt idx="91">
                  <c:v>2.5594715558098216</c:v>
                </c:pt>
                <c:pt idx="92">
                  <c:v>2.2783759855514205</c:v>
                </c:pt>
                <c:pt idx="93">
                  <c:v>1.9742669116900373</c:v>
                </c:pt>
                <c:pt idx="94">
                  <c:v>1.7877503817277898</c:v>
                </c:pt>
                <c:pt idx="95">
                  <c:v>1.5928485064769404</c:v>
                </c:pt>
                <c:pt idx="96">
                  <c:v>1.3736979257746356</c:v>
                </c:pt>
                <c:pt idx="97">
                  <c:v>1.0935355894712302</c:v>
                </c:pt>
                <c:pt idx="98">
                  <c:v>0.9249929392205587</c:v>
                </c:pt>
                <c:pt idx="99">
                  <c:v>0.832575689455922</c:v>
                </c:pt>
                <c:pt idx="100">
                  <c:v>0.75</c:v>
                </c:pt>
              </c:numCache>
            </c:numRef>
          </c:val>
          <c:smooth val="0"/>
        </c:ser>
        <c:ser>
          <c:idx val="65533"/>
          <c:order val="5"/>
          <c:tx>
            <c:strRef>
              <c:f>'Single Life'!$K$2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'Single Life'!$A$3:$A$99</c:f>
              <c:numCache>
                <c:ptCount val="9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  <c:pt idx="81">
                  <c:v>96</c:v>
                </c:pt>
                <c:pt idx="82">
                  <c:v>97</c:v>
                </c:pt>
                <c:pt idx="83">
                  <c:v>98</c:v>
                </c:pt>
                <c:pt idx="84">
                  <c:v>99</c:v>
                </c:pt>
                <c:pt idx="85">
                  <c:v>100</c:v>
                </c:pt>
                <c:pt idx="86">
                  <c:v>101</c:v>
                </c:pt>
                <c:pt idx="87">
                  <c:v>102</c:v>
                </c:pt>
                <c:pt idx="88">
                  <c:v>103</c:v>
                </c:pt>
                <c:pt idx="89">
                  <c:v>104</c:v>
                </c:pt>
                <c:pt idx="90">
                  <c:v>105</c:v>
                </c:pt>
                <c:pt idx="91">
                  <c:v>106</c:v>
                </c:pt>
                <c:pt idx="92">
                  <c:v>107</c:v>
                </c:pt>
                <c:pt idx="93">
                  <c:v>108</c:v>
                </c:pt>
                <c:pt idx="94">
                  <c:v>109</c:v>
                </c:pt>
                <c:pt idx="95">
                  <c:v>110</c:v>
                </c:pt>
                <c:pt idx="96">
                  <c:v>111</c:v>
                </c:pt>
              </c:numCache>
            </c:numRef>
          </c:cat>
          <c:val>
            <c:numRef>
              <c:f>'Single Life'!$K$3:$K$99</c:f>
            </c:numRef>
          </c:val>
          <c:smooth val="0"/>
        </c:ser>
        <c:ser>
          <c:idx val="7"/>
          <c:order val="6"/>
          <c:tx>
            <c:strRef>
              <c:f>'Single Life'!$L$1</c:f>
              <c:strCache>
                <c:ptCount val="1"/>
                <c:pt idx="0">
                  <c:v>90%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'Single Life'!$A$3:$A$103</c:f>
              <c:numCache>
                <c:ptCount val="10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  <c:pt idx="81">
                  <c:v>96</c:v>
                </c:pt>
                <c:pt idx="82">
                  <c:v>97</c:v>
                </c:pt>
                <c:pt idx="83">
                  <c:v>98</c:v>
                </c:pt>
                <c:pt idx="84">
                  <c:v>99</c:v>
                </c:pt>
                <c:pt idx="85">
                  <c:v>100</c:v>
                </c:pt>
                <c:pt idx="86">
                  <c:v>101</c:v>
                </c:pt>
                <c:pt idx="87">
                  <c:v>102</c:v>
                </c:pt>
                <c:pt idx="88">
                  <c:v>103</c:v>
                </c:pt>
                <c:pt idx="89">
                  <c:v>104</c:v>
                </c:pt>
                <c:pt idx="90">
                  <c:v>105</c:v>
                </c:pt>
                <c:pt idx="91">
                  <c:v>106</c:v>
                </c:pt>
                <c:pt idx="92">
                  <c:v>107</c:v>
                </c:pt>
                <c:pt idx="93">
                  <c:v>108</c:v>
                </c:pt>
                <c:pt idx="94">
                  <c:v>109</c:v>
                </c:pt>
                <c:pt idx="95">
                  <c:v>110</c:v>
                </c:pt>
                <c:pt idx="96">
                  <c:v>111</c:v>
                </c:pt>
                <c:pt idx="97">
                  <c:v>112</c:v>
                </c:pt>
                <c:pt idx="98">
                  <c:v>113</c:v>
                </c:pt>
                <c:pt idx="99">
                  <c:v>114</c:v>
                </c:pt>
                <c:pt idx="100">
                  <c:v>115</c:v>
                </c:pt>
              </c:numCache>
            </c:numRef>
          </c:cat>
          <c:val>
            <c:numRef>
              <c:f>'Single Life'!$L$3:$L$103</c:f>
              <c:numCache>
                <c:ptCount val="101"/>
                <c:pt idx="0">
                  <c:v>82.19993722993803</c:v>
                </c:pt>
                <c:pt idx="1">
                  <c:v>81.20155193635377</c:v>
                </c:pt>
                <c:pt idx="2">
                  <c:v>80.203229504783</c:v>
                </c:pt>
                <c:pt idx="3">
                  <c:v>79.20497962075133</c:v>
                </c:pt>
                <c:pt idx="4">
                  <c:v>78.20680708002367</c:v>
                </c:pt>
                <c:pt idx="5">
                  <c:v>77.2087166677523</c:v>
                </c:pt>
                <c:pt idx="6">
                  <c:v>76.21071802718843</c:v>
                </c:pt>
                <c:pt idx="7">
                  <c:v>75.21282078127857</c:v>
                </c:pt>
                <c:pt idx="8">
                  <c:v>74.21502966541739</c:v>
                </c:pt>
                <c:pt idx="9">
                  <c:v>73.21734453656579</c:v>
                </c:pt>
                <c:pt idx="10">
                  <c:v>72.21977982733078</c:v>
                </c:pt>
                <c:pt idx="11">
                  <c:v>71.22232564177907</c:v>
                </c:pt>
                <c:pt idx="12">
                  <c:v>70.2249818074308</c:v>
                </c:pt>
                <c:pt idx="13">
                  <c:v>69.22773358461069</c:v>
                </c:pt>
                <c:pt idx="14">
                  <c:v>68.23056625953589</c:v>
                </c:pt>
                <c:pt idx="15">
                  <c:v>67.23346514711217</c:v>
                </c:pt>
                <c:pt idx="16">
                  <c:v>66.23641074854567</c:v>
                </c:pt>
                <c:pt idx="17">
                  <c:v>65.23938845160868</c:v>
                </c:pt>
                <c:pt idx="18">
                  <c:v>64.24238367864788</c:v>
                </c:pt>
                <c:pt idx="19">
                  <c:v>63.24539155910357</c:v>
                </c:pt>
                <c:pt idx="20">
                  <c:v>62.24841206709597</c:v>
                </c:pt>
                <c:pt idx="21">
                  <c:v>61.251450006439995</c:v>
                </c:pt>
                <c:pt idx="22">
                  <c:v>60.25451982220055</c:v>
                </c:pt>
                <c:pt idx="23">
                  <c:v>59.2576889829333</c:v>
                </c:pt>
                <c:pt idx="24">
                  <c:v>58.26104406162666</c:v>
                </c:pt>
                <c:pt idx="25">
                  <c:v>57.26465211468036</c:v>
                </c:pt>
                <c:pt idx="26">
                  <c:v>56.268589600406344</c:v>
                </c:pt>
                <c:pt idx="27">
                  <c:v>55.27293749213722</c:v>
                </c:pt>
                <c:pt idx="28">
                  <c:v>54.27777639586</c:v>
                </c:pt>
                <c:pt idx="29">
                  <c:v>53.283200879444735</c:v>
                </c:pt>
                <c:pt idx="30">
                  <c:v>52.28929053384846</c:v>
                </c:pt>
                <c:pt idx="31">
                  <c:v>51.29611952494592</c:v>
                </c:pt>
                <c:pt idx="32">
                  <c:v>50.30375651440666</c:v>
                </c:pt>
                <c:pt idx="33">
                  <c:v>49.31226935489207</c:v>
                </c:pt>
                <c:pt idx="34">
                  <c:v>48.32170114024133</c:v>
                </c:pt>
                <c:pt idx="35">
                  <c:v>47.332103612754395</c:v>
                </c:pt>
                <c:pt idx="36">
                  <c:v>46.343536969423056</c:v>
                </c:pt>
                <c:pt idx="37">
                  <c:v>45.35606489930397</c:v>
                </c:pt>
                <c:pt idx="38">
                  <c:v>44.36974021514433</c:v>
                </c:pt>
                <c:pt idx="39">
                  <c:v>43.38465192104974</c:v>
                </c:pt>
                <c:pt idx="40">
                  <c:v>42.400858757576344</c:v>
                </c:pt>
                <c:pt idx="41">
                  <c:v>41.418417512918836</c:v>
                </c:pt>
                <c:pt idx="42">
                  <c:v>40.43737818554648</c:v>
                </c:pt>
                <c:pt idx="43">
                  <c:v>39.4577885390043</c:v>
                </c:pt>
                <c:pt idx="44">
                  <c:v>38.4796708282707</c:v>
                </c:pt>
                <c:pt idx="45">
                  <c:v>37.50312794774945</c:v>
                </c:pt>
                <c:pt idx="46">
                  <c:v>36.5283320436326</c:v>
                </c:pt>
                <c:pt idx="47">
                  <c:v>35.55551753064488</c:v>
                </c:pt>
                <c:pt idx="48">
                  <c:v>34.584969267192605</c:v>
                </c:pt>
                <c:pt idx="49">
                  <c:v>33.617037485956786</c:v>
                </c:pt>
                <c:pt idx="50">
                  <c:v>32.65207549048297</c:v>
                </c:pt>
                <c:pt idx="51">
                  <c:v>31.690450027668476</c:v>
                </c:pt>
                <c:pt idx="52">
                  <c:v>30.73253297934464</c:v>
                </c:pt>
                <c:pt idx="53">
                  <c:v>29.77868400926853</c:v>
                </c:pt>
                <c:pt idx="54">
                  <c:v>28.82932375980566</c:v>
                </c:pt>
                <c:pt idx="55">
                  <c:v>27.884865126840722</c:v>
                </c:pt>
                <c:pt idx="56">
                  <c:v>26.945748218977386</c:v>
                </c:pt>
                <c:pt idx="57">
                  <c:v>26.01450450927601</c:v>
                </c:pt>
                <c:pt idx="58">
                  <c:v>25.099583394647254</c:v>
                </c:pt>
                <c:pt idx="59">
                  <c:v>24.19248173533599</c:v>
                </c:pt>
                <c:pt idx="60">
                  <c:v>23.29374442848588</c:v>
                </c:pt>
                <c:pt idx="61">
                  <c:v>22.403915080038004</c:v>
                </c:pt>
                <c:pt idx="62">
                  <c:v>21.523480379830033</c:v>
                </c:pt>
                <c:pt idx="63">
                  <c:v>20.652866549529634</c:v>
                </c:pt>
                <c:pt idx="64">
                  <c:v>19.79235546052257</c:v>
                </c:pt>
                <c:pt idx="65">
                  <c:v>18.942143763214958</c:v>
                </c:pt>
                <c:pt idx="66">
                  <c:v>18.1211710597226</c:v>
                </c:pt>
                <c:pt idx="67">
                  <c:v>17.322988580264877</c:v>
                </c:pt>
                <c:pt idx="68">
                  <c:v>16.536482085210523</c:v>
                </c:pt>
                <c:pt idx="69">
                  <c:v>15.76092553835116</c:v>
                </c:pt>
                <c:pt idx="70">
                  <c:v>14.995309407383317</c:v>
                </c:pt>
                <c:pt idx="71">
                  <c:v>14.28683491017975</c:v>
                </c:pt>
                <c:pt idx="72">
                  <c:v>13.58767328789179</c:v>
                </c:pt>
                <c:pt idx="73">
                  <c:v>12.894396303237002</c:v>
                </c:pt>
                <c:pt idx="74">
                  <c:v>12.250245070611143</c:v>
                </c:pt>
                <c:pt idx="75">
                  <c:v>11.62909780959005</c:v>
                </c:pt>
                <c:pt idx="76">
                  <c:v>11.00233132298905</c:v>
                </c:pt>
                <c:pt idx="77">
                  <c:v>10.453202101740828</c:v>
                </c:pt>
                <c:pt idx="78">
                  <c:v>9.882505419875656</c:v>
                </c:pt>
                <c:pt idx="79">
                  <c:v>9.364467153610832</c:v>
                </c:pt>
                <c:pt idx="80">
                  <c:v>8.837408616635443</c:v>
                </c:pt>
                <c:pt idx="81">
                  <c:v>8.347753775406787</c:v>
                </c:pt>
                <c:pt idx="82">
                  <c:v>7.8449282511803915</c:v>
                </c:pt>
                <c:pt idx="83">
                  <c:v>7.377134564019713</c:v>
                </c:pt>
                <c:pt idx="84">
                  <c:v>6.882263732937147</c:v>
                </c:pt>
                <c:pt idx="85">
                  <c:v>6.43952119359777</c:v>
                </c:pt>
                <c:pt idx="86">
                  <c:v>5.943967344614904</c:v>
                </c:pt>
                <c:pt idx="87">
                  <c:v>5.5339978665119105</c:v>
                </c:pt>
                <c:pt idx="88">
                  <c:v>5.046259381304637</c:v>
                </c:pt>
                <c:pt idx="89">
                  <c:v>4.662994918977333</c:v>
                </c:pt>
                <c:pt idx="90">
                  <c:v>4.226146612574752</c:v>
                </c:pt>
                <c:pt idx="91">
                  <c:v>3.820759282168254</c:v>
                </c:pt>
                <c:pt idx="92">
                  <c:v>3.459365203390675</c:v>
                </c:pt>
                <c:pt idx="93">
                  <c:v>2.9957808875739715</c:v>
                </c:pt>
                <c:pt idx="94">
                  <c:v>2.7274574194583465</c:v>
                </c:pt>
                <c:pt idx="95">
                  <c:v>2.396178312733497</c:v>
                </c:pt>
                <c:pt idx="96">
                  <c:v>1.9719783615189783</c:v>
                </c:pt>
                <c:pt idx="97">
                  <c:v>1.7774085871649419</c:v>
                </c:pt>
                <c:pt idx="98">
                  <c:v>1.5233140942033003</c:v>
                </c:pt>
                <c:pt idx="99">
                  <c:v>0.9990908273471177</c:v>
                </c:pt>
                <c:pt idx="100">
                  <c:v>0.9000000000000057</c:v>
                </c:pt>
              </c:numCache>
            </c:numRef>
          </c:val>
          <c:smooth val="0"/>
        </c:ser>
        <c:ser>
          <c:idx val="65533"/>
          <c:order val="7"/>
          <c:tx>
            <c:strRef>
              <c:f>'Single Life'!$M$2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'Single Life'!$A$3:$A$99</c:f>
              <c:numCache>
                <c:ptCount val="9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  <c:pt idx="81">
                  <c:v>96</c:v>
                </c:pt>
                <c:pt idx="82">
                  <c:v>97</c:v>
                </c:pt>
                <c:pt idx="83">
                  <c:v>98</c:v>
                </c:pt>
                <c:pt idx="84">
                  <c:v>99</c:v>
                </c:pt>
                <c:pt idx="85">
                  <c:v>100</c:v>
                </c:pt>
                <c:pt idx="86">
                  <c:v>101</c:v>
                </c:pt>
                <c:pt idx="87">
                  <c:v>102</c:v>
                </c:pt>
                <c:pt idx="88">
                  <c:v>103</c:v>
                </c:pt>
                <c:pt idx="89">
                  <c:v>104</c:v>
                </c:pt>
                <c:pt idx="90">
                  <c:v>105</c:v>
                </c:pt>
                <c:pt idx="91">
                  <c:v>106</c:v>
                </c:pt>
                <c:pt idx="92">
                  <c:v>107</c:v>
                </c:pt>
                <c:pt idx="93">
                  <c:v>108</c:v>
                </c:pt>
                <c:pt idx="94">
                  <c:v>109</c:v>
                </c:pt>
                <c:pt idx="95">
                  <c:v>110</c:v>
                </c:pt>
                <c:pt idx="96">
                  <c:v>111</c:v>
                </c:pt>
              </c:numCache>
            </c:numRef>
          </c:cat>
          <c:val>
            <c:numRef>
              <c:f>'Single Life'!$M$3:$M$99</c:f>
            </c:numRef>
          </c:val>
          <c:smooth val="0"/>
        </c:ser>
        <c:ser>
          <c:idx val="8"/>
          <c:order val="8"/>
          <c:tx>
            <c:strRef>
              <c:f>'Single Life'!$N$1</c:f>
              <c:strCache>
                <c:ptCount val="1"/>
                <c:pt idx="0">
                  <c:v>95%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'Single Life'!$A$3:$A$103</c:f>
              <c:numCache>
                <c:ptCount val="10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  <c:pt idx="81">
                  <c:v>96</c:v>
                </c:pt>
                <c:pt idx="82">
                  <c:v>97</c:v>
                </c:pt>
                <c:pt idx="83">
                  <c:v>98</c:v>
                </c:pt>
                <c:pt idx="84">
                  <c:v>99</c:v>
                </c:pt>
                <c:pt idx="85">
                  <c:v>100</c:v>
                </c:pt>
                <c:pt idx="86">
                  <c:v>101</c:v>
                </c:pt>
                <c:pt idx="87">
                  <c:v>102</c:v>
                </c:pt>
                <c:pt idx="88">
                  <c:v>103</c:v>
                </c:pt>
                <c:pt idx="89">
                  <c:v>104</c:v>
                </c:pt>
                <c:pt idx="90">
                  <c:v>105</c:v>
                </c:pt>
                <c:pt idx="91">
                  <c:v>106</c:v>
                </c:pt>
                <c:pt idx="92">
                  <c:v>107</c:v>
                </c:pt>
                <c:pt idx="93">
                  <c:v>108</c:v>
                </c:pt>
                <c:pt idx="94">
                  <c:v>109</c:v>
                </c:pt>
                <c:pt idx="95">
                  <c:v>110</c:v>
                </c:pt>
                <c:pt idx="96">
                  <c:v>111</c:v>
                </c:pt>
                <c:pt idx="97">
                  <c:v>112</c:v>
                </c:pt>
                <c:pt idx="98">
                  <c:v>113</c:v>
                </c:pt>
                <c:pt idx="99">
                  <c:v>114</c:v>
                </c:pt>
                <c:pt idx="100">
                  <c:v>115</c:v>
                </c:pt>
              </c:numCache>
            </c:numRef>
          </c:cat>
          <c:val>
            <c:numRef>
              <c:f>'Single Life'!$N$3:$N$103</c:f>
              <c:numCache>
                <c:ptCount val="101"/>
                <c:pt idx="0">
                  <c:v>85.09495610147708</c:v>
                </c:pt>
                <c:pt idx="1">
                  <c:v>84.09629801811579</c:v>
                </c:pt>
                <c:pt idx="2">
                  <c:v>83.0976921768098</c:v>
                </c:pt>
                <c:pt idx="3">
                  <c:v>82.09914662680437</c:v>
                </c:pt>
                <c:pt idx="4">
                  <c:v>81.10066535366406</c:v>
                </c:pt>
                <c:pt idx="5">
                  <c:v>80.1022523341338</c:v>
                </c:pt>
                <c:pt idx="6">
                  <c:v>79.10391558232631</c:v>
                </c:pt>
                <c:pt idx="7">
                  <c:v>78.10566309547988</c:v>
                </c:pt>
                <c:pt idx="8">
                  <c:v>77.10749880898791</c:v>
                </c:pt>
                <c:pt idx="9">
                  <c:v>76.10942260397643</c:v>
                </c:pt>
                <c:pt idx="10">
                  <c:v>75.11144647479642</c:v>
                </c:pt>
                <c:pt idx="11">
                  <c:v>74.11356219734135</c:v>
                </c:pt>
                <c:pt idx="12">
                  <c:v>73.11576962827027</c:v>
                </c:pt>
                <c:pt idx="13">
                  <c:v>72.11805651804029</c:v>
                </c:pt>
                <c:pt idx="14">
                  <c:v>71.12041063862665</c:v>
                </c:pt>
                <c:pt idx="15">
                  <c:v>70.1228197858465</c:v>
                </c:pt>
                <c:pt idx="16">
                  <c:v>69.12526775504766</c:v>
                </c:pt>
                <c:pt idx="17">
                  <c:v>68.12774240260369</c:v>
                </c:pt>
                <c:pt idx="18">
                  <c:v>67.13023161362153</c:v>
                </c:pt>
                <c:pt idx="19">
                  <c:v>66.13273134037767</c:v>
                </c:pt>
                <c:pt idx="20">
                  <c:v>65.13524156136451</c:v>
                </c:pt>
                <c:pt idx="21">
                  <c:v>64.13776626883667</c:v>
                </c:pt>
                <c:pt idx="22">
                  <c:v>63.14031746749838</c:v>
                </c:pt>
                <c:pt idx="23">
                  <c:v>62.14295122771422</c:v>
                </c:pt>
                <c:pt idx="24">
                  <c:v>61.14573949676358</c:v>
                </c:pt>
                <c:pt idx="25">
                  <c:v>60.148738002485075</c:v>
                </c:pt>
                <c:pt idx="26">
                  <c:v>59.15201028626305</c:v>
                </c:pt>
                <c:pt idx="27">
                  <c:v>58.15562364173134</c:v>
                </c:pt>
                <c:pt idx="28">
                  <c:v>57.15964505723787</c:v>
                </c:pt>
                <c:pt idx="29">
                  <c:v>56.164153124282024</c:v>
                </c:pt>
                <c:pt idx="30">
                  <c:v>55.16921398766172</c:v>
                </c:pt>
                <c:pt idx="31">
                  <c:v>54.17488928361027</c:v>
                </c:pt>
                <c:pt idx="32">
                  <c:v>53.1812360740405</c:v>
                </c:pt>
                <c:pt idx="33">
                  <c:v>52.188310748531634</c:v>
                </c:pt>
                <c:pt idx="34">
                  <c:v>51.19614912061563</c:v>
                </c:pt>
                <c:pt idx="35">
                  <c:v>50.2047941912074</c:v>
                </c:pt>
                <c:pt idx="36">
                  <c:v>49.21429598757142</c:v>
                </c:pt>
                <c:pt idx="37">
                  <c:v>48.224707439084824</c:v>
                </c:pt>
                <c:pt idx="38">
                  <c:v>47.23607243626759</c:v>
                </c:pt>
                <c:pt idx="39">
                  <c:v>46.24846494680142</c:v>
                </c:pt>
                <c:pt idx="40">
                  <c:v>45.261933787566534</c:v>
                </c:pt>
                <c:pt idx="41">
                  <c:v>44.27652615291514</c:v>
                </c:pt>
                <c:pt idx="42">
                  <c:v>43.29228359453565</c:v>
                </c:pt>
                <c:pt idx="43">
                  <c:v>42.30924580676205</c:v>
                </c:pt>
                <c:pt idx="44">
                  <c:v>41.32743128479913</c:v>
                </c:pt>
                <c:pt idx="45">
                  <c:v>40.34692553998883</c:v>
                </c:pt>
                <c:pt idx="46">
                  <c:v>39.36787163600957</c:v>
                </c:pt>
                <c:pt idx="47">
                  <c:v>38.390464385377356</c:v>
                </c:pt>
                <c:pt idx="48">
                  <c:v>37.4149405222944</c:v>
                </c:pt>
                <c:pt idx="49">
                  <c:v>36.44159111085598</c:v>
                </c:pt>
                <c:pt idx="50">
                  <c:v>35.47070976722766</c:v>
                </c:pt>
                <c:pt idx="51">
                  <c:v>34.50260127979631</c:v>
                </c:pt>
                <c:pt idx="52">
                  <c:v>33.53757470438299</c:v>
                </c:pt>
                <c:pt idx="53">
                  <c:v>32.57592894286563</c:v>
                </c:pt>
                <c:pt idx="54">
                  <c:v>31.61801357395632</c:v>
                </c:pt>
                <c:pt idx="55">
                  <c:v>30.664171738582937</c:v>
                </c:pt>
                <c:pt idx="56">
                  <c:v>29.714769193054067</c:v>
                </c:pt>
                <c:pt idx="57">
                  <c:v>28.770195614560294</c:v>
                </c:pt>
                <c:pt idx="58">
                  <c:v>27.83084667758075</c:v>
                </c:pt>
                <c:pt idx="59">
                  <c:v>26.8970720764094</c:v>
                </c:pt>
                <c:pt idx="60">
                  <c:v>25.96926025749636</c:v>
                </c:pt>
                <c:pt idx="61">
                  <c:v>25.05852921234485</c:v>
                </c:pt>
                <c:pt idx="62">
                  <c:v>24.162899757480062</c:v>
                </c:pt>
                <c:pt idx="63">
                  <c:v>23.2758431038188</c:v>
                </c:pt>
                <c:pt idx="64">
                  <c:v>22.397605301596684</c:v>
                </c:pt>
                <c:pt idx="65">
                  <c:v>21.528358010234342</c:v>
                </c:pt>
                <c:pt idx="66">
                  <c:v>20.668153561710596</c:v>
                </c:pt>
                <c:pt idx="67">
                  <c:v>19.816874430151813</c:v>
                </c:pt>
                <c:pt idx="68">
                  <c:v>18.974199420453758</c:v>
                </c:pt>
                <c:pt idx="69">
                  <c:v>18.17433814685606</c:v>
                </c:pt>
                <c:pt idx="70">
                  <c:v>17.390046995216267</c:v>
                </c:pt>
                <c:pt idx="71">
                  <c:v>16.613687460098532</c:v>
                </c:pt>
                <c:pt idx="72">
                  <c:v>15.84371858660164</c:v>
                </c:pt>
                <c:pt idx="73">
                  <c:v>15.100560291043621</c:v>
                </c:pt>
                <c:pt idx="74">
                  <c:v>14.405152727131721</c:v>
                </c:pt>
                <c:pt idx="75">
                  <c:v>13.709180784874292</c:v>
                </c:pt>
                <c:pt idx="76">
                  <c:v>13.010993516388183</c:v>
                </c:pt>
                <c:pt idx="77">
                  <c:v>12.393499520111234</c:v>
                </c:pt>
                <c:pt idx="78">
                  <c:v>11.757708300860813</c:v>
                </c:pt>
                <c:pt idx="79">
                  <c:v>11.13379305176818</c:v>
                </c:pt>
                <c:pt idx="80">
                  <c:v>10.56008175406238</c:v>
                </c:pt>
                <c:pt idx="81">
                  <c:v>9.944044034882822</c:v>
                </c:pt>
                <c:pt idx="82">
                  <c:v>9.403602824279176</c:v>
                </c:pt>
                <c:pt idx="83">
                  <c:v>8.822827444177534</c:v>
                </c:pt>
                <c:pt idx="84">
                  <c:v>8.27370791259328</c:v>
                </c:pt>
                <c:pt idx="85">
                  <c:v>7.729163146851448</c:v>
                </c:pt>
                <c:pt idx="86">
                  <c:v>7.172278121649043</c:v>
                </c:pt>
                <c:pt idx="87">
                  <c:v>6.66720633086517</c:v>
                </c:pt>
                <c:pt idx="88">
                  <c:v>6.110362644567246</c:v>
                </c:pt>
                <c:pt idx="89">
                  <c:v>5.646320438725624</c:v>
                </c:pt>
                <c:pt idx="90">
                  <c:v>5.100707682396973</c:v>
                </c:pt>
                <c:pt idx="91">
                  <c:v>4.673641510823785</c:v>
                </c:pt>
                <c:pt idx="92">
                  <c:v>4.167238299491274</c:v>
                </c:pt>
                <c:pt idx="93">
                  <c:v>3.757198331787336</c:v>
                </c:pt>
                <c:pt idx="94">
                  <c:v>3.3286980565777355</c:v>
                </c:pt>
                <c:pt idx="95">
                  <c:v>2.883505149041028</c:v>
                </c:pt>
                <c:pt idx="96">
                  <c:v>2.570064364946248</c:v>
                </c:pt>
                <c:pt idx="97">
                  <c:v>2.0255313835146467</c:v>
                </c:pt>
                <c:pt idx="98">
                  <c:v>1.8167075067389362</c:v>
                </c:pt>
                <c:pt idx="99">
                  <c:v>1.4958711850051856</c:v>
                </c:pt>
                <c:pt idx="100">
                  <c:v>0.9500000000000028</c:v>
                </c:pt>
              </c:numCache>
            </c:numRef>
          </c:val>
          <c:smooth val="0"/>
        </c:ser>
        <c:ser>
          <c:idx val="65533"/>
          <c:order val="9"/>
          <c:tx>
            <c:strRef>
              <c:f>'Single Life'!$O$2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'Single Life'!$A$3:$A$99</c:f>
              <c:numCache>
                <c:ptCount val="97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  <c:pt idx="81">
                  <c:v>96</c:v>
                </c:pt>
                <c:pt idx="82">
                  <c:v>97</c:v>
                </c:pt>
                <c:pt idx="83">
                  <c:v>98</c:v>
                </c:pt>
                <c:pt idx="84">
                  <c:v>99</c:v>
                </c:pt>
                <c:pt idx="85">
                  <c:v>100</c:v>
                </c:pt>
                <c:pt idx="86">
                  <c:v>101</c:v>
                </c:pt>
                <c:pt idx="87">
                  <c:v>102</c:v>
                </c:pt>
                <c:pt idx="88">
                  <c:v>103</c:v>
                </c:pt>
                <c:pt idx="89">
                  <c:v>104</c:v>
                </c:pt>
                <c:pt idx="90">
                  <c:v>105</c:v>
                </c:pt>
                <c:pt idx="91">
                  <c:v>106</c:v>
                </c:pt>
                <c:pt idx="92">
                  <c:v>107</c:v>
                </c:pt>
                <c:pt idx="93">
                  <c:v>108</c:v>
                </c:pt>
                <c:pt idx="94">
                  <c:v>109</c:v>
                </c:pt>
                <c:pt idx="95">
                  <c:v>110</c:v>
                </c:pt>
                <c:pt idx="96">
                  <c:v>111</c:v>
                </c:pt>
              </c:numCache>
            </c:numRef>
          </c:cat>
          <c:val>
            <c:numRef>
              <c:f>'Single Life'!$O$3:$O$99</c:f>
            </c:numRef>
          </c:val>
          <c:smooth val="0"/>
        </c:ser>
        <c:ser>
          <c:idx val="9"/>
          <c:order val="10"/>
          <c:tx>
            <c:strRef>
              <c:f>'Single Life'!$P$1</c:f>
              <c:strCache>
                <c:ptCount val="1"/>
                <c:pt idx="0">
                  <c:v>99%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'Single Life'!$A$3:$A$103</c:f>
              <c:numCache>
                <c:ptCount val="10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53</c:v>
                </c:pt>
                <c:pt idx="39">
                  <c:v>54</c:v>
                </c:pt>
                <c:pt idx="40">
                  <c:v>55</c:v>
                </c:pt>
                <c:pt idx="41">
                  <c:v>56</c:v>
                </c:pt>
                <c:pt idx="42">
                  <c:v>57</c:v>
                </c:pt>
                <c:pt idx="43">
                  <c:v>58</c:v>
                </c:pt>
                <c:pt idx="44">
                  <c:v>59</c:v>
                </c:pt>
                <c:pt idx="45">
                  <c:v>60</c:v>
                </c:pt>
                <c:pt idx="46">
                  <c:v>61</c:v>
                </c:pt>
                <c:pt idx="47">
                  <c:v>62</c:v>
                </c:pt>
                <c:pt idx="48">
                  <c:v>63</c:v>
                </c:pt>
                <c:pt idx="49">
                  <c:v>64</c:v>
                </c:pt>
                <c:pt idx="50">
                  <c:v>65</c:v>
                </c:pt>
                <c:pt idx="51">
                  <c:v>66</c:v>
                </c:pt>
                <c:pt idx="52">
                  <c:v>67</c:v>
                </c:pt>
                <c:pt idx="53">
                  <c:v>68</c:v>
                </c:pt>
                <c:pt idx="54">
                  <c:v>69</c:v>
                </c:pt>
                <c:pt idx="55">
                  <c:v>70</c:v>
                </c:pt>
                <c:pt idx="56">
                  <c:v>71</c:v>
                </c:pt>
                <c:pt idx="57">
                  <c:v>72</c:v>
                </c:pt>
                <c:pt idx="58">
                  <c:v>73</c:v>
                </c:pt>
                <c:pt idx="59">
                  <c:v>74</c:v>
                </c:pt>
                <c:pt idx="60">
                  <c:v>75</c:v>
                </c:pt>
                <c:pt idx="61">
                  <c:v>76</c:v>
                </c:pt>
                <c:pt idx="62">
                  <c:v>77</c:v>
                </c:pt>
                <c:pt idx="63">
                  <c:v>78</c:v>
                </c:pt>
                <c:pt idx="64">
                  <c:v>79</c:v>
                </c:pt>
                <c:pt idx="65">
                  <c:v>80</c:v>
                </c:pt>
                <c:pt idx="66">
                  <c:v>81</c:v>
                </c:pt>
                <c:pt idx="67">
                  <c:v>82</c:v>
                </c:pt>
                <c:pt idx="68">
                  <c:v>83</c:v>
                </c:pt>
                <c:pt idx="69">
                  <c:v>84</c:v>
                </c:pt>
                <c:pt idx="70">
                  <c:v>85</c:v>
                </c:pt>
                <c:pt idx="71">
                  <c:v>86</c:v>
                </c:pt>
                <c:pt idx="72">
                  <c:v>87</c:v>
                </c:pt>
                <c:pt idx="73">
                  <c:v>88</c:v>
                </c:pt>
                <c:pt idx="74">
                  <c:v>89</c:v>
                </c:pt>
                <c:pt idx="75">
                  <c:v>90</c:v>
                </c:pt>
                <c:pt idx="76">
                  <c:v>91</c:v>
                </c:pt>
                <c:pt idx="77">
                  <c:v>92</c:v>
                </c:pt>
                <c:pt idx="78">
                  <c:v>93</c:v>
                </c:pt>
                <c:pt idx="79">
                  <c:v>94</c:v>
                </c:pt>
                <c:pt idx="80">
                  <c:v>95</c:v>
                </c:pt>
                <c:pt idx="81">
                  <c:v>96</c:v>
                </c:pt>
                <c:pt idx="82">
                  <c:v>97</c:v>
                </c:pt>
                <c:pt idx="83">
                  <c:v>98</c:v>
                </c:pt>
                <c:pt idx="84">
                  <c:v>99</c:v>
                </c:pt>
                <c:pt idx="85">
                  <c:v>100</c:v>
                </c:pt>
                <c:pt idx="86">
                  <c:v>101</c:v>
                </c:pt>
                <c:pt idx="87">
                  <c:v>102</c:v>
                </c:pt>
                <c:pt idx="88">
                  <c:v>103</c:v>
                </c:pt>
                <c:pt idx="89">
                  <c:v>104</c:v>
                </c:pt>
                <c:pt idx="90">
                  <c:v>105</c:v>
                </c:pt>
                <c:pt idx="91">
                  <c:v>106</c:v>
                </c:pt>
                <c:pt idx="92">
                  <c:v>107</c:v>
                </c:pt>
                <c:pt idx="93">
                  <c:v>108</c:v>
                </c:pt>
                <c:pt idx="94">
                  <c:v>109</c:v>
                </c:pt>
                <c:pt idx="95">
                  <c:v>110</c:v>
                </c:pt>
                <c:pt idx="96">
                  <c:v>111</c:v>
                </c:pt>
                <c:pt idx="97">
                  <c:v>112</c:v>
                </c:pt>
                <c:pt idx="98">
                  <c:v>113</c:v>
                </c:pt>
                <c:pt idx="99">
                  <c:v>114</c:v>
                </c:pt>
                <c:pt idx="100">
                  <c:v>115</c:v>
                </c:pt>
              </c:numCache>
            </c:numRef>
          </c:cat>
          <c:val>
            <c:numRef>
              <c:f>'Single Life'!$P$3:$P$103</c:f>
              <c:numCache>
                <c:ptCount val="101"/>
                <c:pt idx="0">
                  <c:v>89.93115761059548</c:v>
                </c:pt>
                <c:pt idx="1">
                  <c:v>88.93185400465832</c:v>
                </c:pt>
                <c:pt idx="2">
                  <c:v>87.93257750998583</c:v>
                </c:pt>
                <c:pt idx="3">
                  <c:v>86.93333230377236</c:v>
                </c:pt>
                <c:pt idx="4">
                  <c:v>85.93412045434572</c:v>
                </c:pt>
                <c:pt idx="5">
                  <c:v>84.93494402545669</c:v>
                </c:pt>
                <c:pt idx="6">
                  <c:v>83.93580717606747</c:v>
                </c:pt>
                <c:pt idx="7">
                  <c:v>82.93671405638314</c:v>
                </c:pt>
                <c:pt idx="8">
                  <c:v>81.93766670869492</c:v>
                </c:pt>
                <c:pt idx="9">
                  <c:v>80.93866507131261</c:v>
                </c:pt>
                <c:pt idx="10">
                  <c:v>79.93971536876207</c:v>
                </c:pt>
                <c:pt idx="11">
                  <c:v>78.94081333310385</c:v>
                </c:pt>
                <c:pt idx="12">
                  <c:v>77.94195888995046</c:v>
                </c:pt>
                <c:pt idx="13">
                  <c:v>76.943145682343</c:v>
                </c:pt>
                <c:pt idx="14">
                  <c:v>75.94436736448948</c:v>
                </c:pt>
                <c:pt idx="15">
                  <c:v>74.9456176029708</c:v>
                </c:pt>
                <c:pt idx="16">
                  <c:v>73.94688798830515</c:v>
                </c:pt>
                <c:pt idx="17">
                  <c:v>72.94817221849945</c:v>
                </c:pt>
                <c:pt idx="18">
                  <c:v>71.94946400647197</c:v>
                </c:pt>
                <c:pt idx="19">
                  <c:v>70.95076125163722</c:v>
                </c:pt>
                <c:pt idx="20">
                  <c:v>69.95206394283372</c:v>
                </c:pt>
                <c:pt idx="21">
                  <c:v>68.95337415186111</c:v>
                </c:pt>
                <c:pt idx="22">
                  <c:v>67.95469810861813</c:v>
                </c:pt>
                <c:pt idx="23">
                  <c:v>66.95606491108886</c:v>
                </c:pt>
                <c:pt idx="24">
                  <c:v>65.9575118966583</c:v>
                </c:pt>
                <c:pt idx="25">
                  <c:v>64.95906798555507</c:v>
                </c:pt>
                <c:pt idx="26">
                  <c:v>63.9607661528847</c:v>
                </c:pt>
                <c:pt idx="27">
                  <c:v>62.96264132100059</c:v>
                </c:pt>
                <c:pt idx="28">
                  <c:v>61.964728253826536</c:v>
                </c:pt>
                <c:pt idx="29">
                  <c:v>60.96706773679733</c:v>
                </c:pt>
                <c:pt idx="30">
                  <c:v>59.96969409607247</c:v>
                </c:pt>
                <c:pt idx="31">
                  <c:v>58.972639318070236</c:v>
                </c:pt>
                <c:pt idx="32">
                  <c:v>57.97593301534344</c:v>
                </c:pt>
                <c:pt idx="33">
                  <c:v>56.97960445153413</c:v>
                </c:pt>
                <c:pt idx="34">
                  <c:v>55.98367221224612</c:v>
                </c:pt>
                <c:pt idx="35">
                  <c:v>54.98815861301006</c:v>
                </c:pt>
                <c:pt idx="36">
                  <c:v>53.9930896157143</c:v>
                </c:pt>
                <c:pt idx="37">
                  <c:v>52.99849268831245</c:v>
                </c:pt>
                <c:pt idx="38">
                  <c:v>52.00599488649273</c:v>
                </c:pt>
                <c:pt idx="39">
                  <c:v>51.0147759095789</c:v>
                </c:pt>
                <c:pt idx="40">
                  <c:v>50.02431959335304</c:v>
                </c:pt>
                <c:pt idx="41">
                  <c:v>49.034659378553</c:v>
                </c:pt>
                <c:pt idx="42">
                  <c:v>48.0458247076662</c:v>
                </c:pt>
                <c:pt idx="43">
                  <c:v>47.05784370710511</c:v>
                </c:pt>
                <c:pt idx="44">
                  <c:v>46.07072948210936</c:v>
                </c:pt>
                <c:pt idx="45">
                  <c:v>45.08454262387764</c:v>
                </c:pt>
                <c:pt idx="46">
                  <c:v>44.09938450375512</c:v>
                </c:pt>
                <c:pt idx="47">
                  <c:v>43.1153931610193</c:v>
                </c:pt>
                <c:pt idx="48">
                  <c:v>42.13273633960627</c:v>
                </c:pt>
                <c:pt idx="49">
                  <c:v>41.1516202802558</c:v>
                </c:pt>
                <c:pt idx="50">
                  <c:v>40.17225303204087</c:v>
                </c:pt>
                <c:pt idx="51">
                  <c:v>39.19485056039109</c:v>
                </c:pt>
                <c:pt idx="52">
                  <c:v>38.21963185453323</c:v>
                </c:pt>
                <c:pt idx="53">
                  <c:v>37.246808708863895</c:v>
                </c:pt>
                <c:pt idx="54">
                  <c:v>36.27662882611713</c:v>
                </c:pt>
                <c:pt idx="55">
                  <c:v>35.3093353473741</c:v>
                </c:pt>
                <c:pt idx="56">
                  <c:v>34.34518743840927</c:v>
                </c:pt>
                <c:pt idx="57">
                  <c:v>33.384461214735865</c:v>
                </c:pt>
                <c:pt idx="58">
                  <c:v>32.42743704139586</c:v>
                </c:pt>
                <c:pt idx="59">
                  <c:v>31.474362703021768</c:v>
                </c:pt>
                <c:pt idx="60">
                  <c:v>30.52551344305492</c:v>
                </c:pt>
                <c:pt idx="61">
                  <c:v>29.581163852712535</c:v>
                </c:pt>
                <c:pt idx="62">
                  <c:v>28.64155977322784</c:v>
                </c:pt>
                <c:pt idx="63">
                  <c:v>27.706916501597618</c:v>
                </c:pt>
                <c:pt idx="64">
                  <c:v>26.77737641928067</c:v>
                </c:pt>
                <c:pt idx="65">
                  <c:v>25.85303886013324</c:v>
                </c:pt>
                <c:pt idx="66">
                  <c:v>24.93393410700979</c:v>
                </c:pt>
                <c:pt idx="67">
                  <c:v>24.028468328126664</c:v>
                </c:pt>
                <c:pt idx="68">
                  <c:v>23.1580926068452</c:v>
                </c:pt>
                <c:pt idx="69">
                  <c:v>22.29436523365817</c:v>
                </c:pt>
                <c:pt idx="70">
                  <c:v>21.436673263002163</c:v>
                </c:pt>
                <c:pt idx="71">
                  <c:v>20.58421396001529</c:v>
                </c:pt>
                <c:pt idx="72">
                  <c:v>19.735970721730368</c:v>
                </c:pt>
                <c:pt idx="73">
                  <c:v>18.890695966249623</c:v>
                </c:pt>
                <c:pt idx="74">
                  <c:v>18.0706021864938</c:v>
                </c:pt>
                <c:pt idx="75">
                  <c:v>17.30475699591794</c:v>
                </c:pt>
                <c:pt idx="76">
                  <c:v>16.535151606386364</c:v>
                </c:pt>
                <c:pt idx="77">
                  <c:v>15.758281390682413</c:v>
                </c:pt>
                <c:pt idx="78">
                  <c:v>14.970737733580009</c:v>
                </c:pt>
                <c:pt idx="79">
                  <c:v>14.271039227250853</c:v>
                </c:pt>
                <c:pt idx="80">
                  <c:v>13.562719034737057</c:v>
                </c:pt>
                <c:pt idx="81">
                  <c:v>12.825437806191559</c:v>
                </c:pt>
                <c:pt idx="82">
                  <c:v>12.100247362424739</c:v>
                </c:pt>
                <c:pt idx="83">
                  <c:v>11.450395602482502</c:v>
                </c:pt>
                <c:pt idx="84">
                  <c:v>10.750751806102045</c:v>
                </c:pt>
                <c:pt idx="85">
                  <c:v>10.00830483503016</c:v>
                </c:pt>
                <c:pt idx="86">
                  <c:v>9.414271419487491</c:v>
                </c:pt>
                <c:pt idx="87">
                  <c:v>8.745810034308093</c:v>
                </c:pt>
                <c:pt idx="88">
                  <c:v>8.024800523181696</c:v>
                </c:pt>
                <c:pt idx="89">
                  <c:v>7.4791729911566875</c:v>
                </c:pt>
                <c:pt idx="90">
                  <c:v>6.823318320820107</c:v>
                </c:pt>
                <c:pt idx="91">
                  <c:v>6.197290269710976</c:v>
                </c:pt>
                <c:pt idx="92">
                  <c:v>5.660680819256214</c:v>
                </c:pt>
                <c:pt idx="93">
                  <c:v>4.969548996378251</c:v>
                </c:pt>
                <c:pt idx="94">
                  <c:v>4.540131987361036</c:v>
                </c:pt>
                <c:pt idx="95">
                  <c:v>3.9091707351383604</c:v>
                </c:pt>
                <c:pt idx="96">
                  <c:v>3.478973991603695</c:v>
                </c:pt>
                <c:pt idx="97">
                  <c:v>2.8931870121225813</c:v>
                </c:pt>
                <c:pt idx="98">
                  <c:v>2.467046388951644</c:v>
                </c:pt>
                <c:pt idx="99">
                  <c:v>1.8991742370010343</c:v>
                </c:pt>
                <c:pt idx="100">
                  <c:v>0.9899999999999949</c:v>
                </c:pt>
              </c:numCache>
            </c:numRef>
          </c:val>
          <c:smooth val="0"/>
        </c:ser>
        <c:axId val="59230712"/>
        <c:axId val="63314361"/>
      </c:lineChart>
      <c:catAx>
        <c:axId val="59230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latin typeface="Arial"/>
                    <a:ea typeface="Arial"/>
                    <a:cs typeface="Arial"/>
                  </a:rPr>
                  <a:t>Current Age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1" i="0" u="none" baseline="0">
                <a:latin typeface="Arial"/>
                <a:ea typeface="Arial"/>
                <a:cs typeface="Arial"/>
              </a:defRPr>
            </a:pPr>
          </a:p>
        </c:txPr>
        <c:crossAx val="63314361"/>
        <c:crosses val="autoZero"/>
        <c:auto val="1"/>
        <c:lblOffset val="100"/>
        <c:tickLblSkip val="5"/>
        <c:tickMarkSkip val="5"/>
        <c:noMultiLvlLbl val="0"/>
      </c:catAx>
      <c:valAx>
        <c:axId val="63314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Life Expectancy
 (Years past current age)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592307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6"/>
          <c:y val="0.88725"/>
        </c:manualLayout>
      </c:layout>
      <c:overlay val="0"/>
      <c:txPr>
        <a:bodyPr vert="horz" rot="0"/>
        <a:lstStyle/>
        <a:p>
          <a:pPr>
            <a:defRPr lang="en-US" cap="none" sz="10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19</xdr:row>
      <xdr:rowOff>152400</xdr:rowOff>
    </xdr:from>
    <xdr:to>
      <xdr:col>14</xdr:col>
      <xdr:colOff>238125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152400" y="3419475"/>
        <a:ext cx="83343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C9" sqref="C9"/>
    </sheetView>
  </sheetViews>
  <sheetFormatPr defaultColWidth="9.140625" defaultRowHeight="12.75"/>
  <cols>
    <col min="1" max="1" width="8.7109375" style="0" customWidth="1"/>
    <col min="2" max="2" width="5.28125" style="0" customWidth="1"/>
  </cols>
  <sheetData>
    <row r="1" ht="18.75">
      <c r="A1" s="12" t="s">
        <v>21</v>
      </c>
    </row>
    <row r="2" ht="15.75">
      <c r="A2" s="13" t="s">
        <v>22</v>
      </c>
    </row>
    <row r="3" ht="12.75">
      <c r="A3" s="14" t="s">
        <v>23</v>
      </c>
    </row>
    <row r="5" spans="1:3" ht="12.75">
      <c r="A5" s="11"/>
      <c r="B5" s="18" t="s">
        <v>24</v>
      </c>
      <c r="C5" s="17" t="s">
        <v>25</v>
      </c>
    </row>
    <row r="6" ht="12.75">
      <c r="C6" s="17" t="s">
        <v>26</v>
      </c>
    </row>
    <row r="7" ht="12.75">
      <c r="C7" s="17"/>
    </row>
    <row r="8" ht="12.75">
      <c r="C8" s="17" t="s">
        <v>27</v>
      </c>
    </row>
    <row r="9" ht="12.75">
      <c r="C9" s="17" t="s">
        <v>28</v>
      </c>
    </row>
    <row r="11" spans="3:8" ht="12.75">
      <c r="C11" s="6" t="s">
        <v>7</v>
      </c>
      <c r="D11" s="6" t="s">
        <v>6</v>
      </c>
      <c r="E11" s="16">
        <v>0.75</v>
      </c>
      <c r="F11" s="16">
        <v>0.9</v>
      </c>
      <c r="G11" s="16">
        <v>0.95</v>
      </c>
      <c r="H11" s="16">
        <v>0.99</v>
      </c>
    </row>
    <row r="12" spans="3:8" ht="12.75">
      <c r="C12" s="2" t="s">
        <v>3</v>
      </c>
      <c r="D12" s="2" t="s">
        <v>3</v>
      </c>
      <c r="E12" s="2" t="s">
        <v>3</v>
      </c>
      <c r="F12" s="2" t="s">
        <v>3</v>
      </c>
      <c r="G12" s="2" t="s">
        <v>3</v>
      </c>
      <c r="H12" s="2" t="s">
        <v>3</v>
      </c>
    </row>
    <row r="13" spans="1:8" ht="15.75">
      <c r="A13" s="7" t="s">
        <v>19</v>
      </c>
      <c r="B13" s="15">
        <v>40</v>
      </c>
      <c r="C13" s="4">
        <f>VLOOKUP($B13,'Single Life'!$A$3:$P$103,6,FALSE)</f>
        <v>43.175045880539</v>
      </c>
      <c r="D13" s="4">
        <f>VLOOKUP($B13,'Single Life'!$A$3:$P$103,8,FALSE)</f>
        <v>45.52784245320635</v>
      </c>
      <c r="E13" s="4">
        <f>VLOOKUP($B13,'Single Life'!$A$3:$P$103,10,FALSE)</f>
        <v>52.12786256890253</v>
      </c>
      <c r="F13" s="4">
        <f>VLOOKUP($B13,'Single Life'!$A$3:$P$103,12,FALSE)</f>
        <v>57.26465211468036</v>
      </c>
      <c r="G13" s="4">
        <f>VLOOKUP($B13,'Single Life'!$A$3:$P$103,14,FALSE)</f>
        <v>60.148738002485075</v>
      </c>
      <c r="H13" s="4">
        <f>VLOOKUP($B13,'Single Life'!$A$3:$P$103,16,FALSE)</f>
        <v>64.95906798555507</v>
      </c>
    </row>
    <row r="14" spans="1:8" ht="15.75">
      <c r="A14" s="7" t="s">
        <v>20</v>
      </c>
      <c r="B14" s="15">
        <v>40</v>
      </c>
      <c r="C14" s="4">
        <f>VLOOKUP($B14,'Single Life'!$A$3:$P$103,6,FALSE)</f>
        <v>43.175045880539</v>
      </c>
      <c r="D14" s="4">
        <f>VLOOKUP($B14,'Single Life'!$A$3:$P$103,8,FALSE)</f>
        <v>45.52784245320635</v>
      </c>
      <c r="E14" s="4">
        <f>VLOOKUP($B14,'Single Life'!$A$3:$P$103,10,FALSE)</f>
        <v>52.12786256890253</v>
      </c>
      <c r="F14" s="4">
        <f>VLOOKUP($B14,'Single Life'!$A$3:$P$103,12,FALSE)</f>
        <v>57.26465211468036</v>
      </c>
      <c r="G14" s="4">
        <f>VLOOKUP($B14,'Single Life'!$A$3:$P$103,14,FALSE)</f>
        <v>60.148738002485075</v>
      </c>
      <c r="H14" s="4">
        <f>VLOOKUP($B14,'Single Life'!$A$3:$P$103,16,FALSE)</f>
        <v>64.95906798555507</v>
      </c>
    </row>
    <row r="15" spans="1:8" ht="12.75">
      <c r="A15" s="19" t="s">
        <v>18</v>
      </c>
      <c r="B15" s="19"/>
      <c r="C15" s="4">
        <f>'Last Survivor'!I6</f>
        <v>49.789400394403216</v>
      </c>
      <c r="D15" s="4">
        <f>'Last Survivor'!K6</f>
        <v>50.95801030897748</v>
      </c>
      <c r="E15" s="4">
        <f>'Last Survivor'!M6</f>
        <v>55.83066886421229</v>
      </c>
      <c r="F15" s="4">
        <f>'Last Survivor'!O6</f>
        <v>60.04312089997192</v>
      </c>
      <c r="G15" s="4">
        <f>'Last Survivor'!Q6</f>
        <v>62.46782825144384</v>
      </c>
      <c r="H15" s="4">
        <f>'Last Survivor'!S6</f>
        <v>66.50917004967748</v>
      </c>
    </row>
    <row r="16" spans="1:8" ht="12.75">
      <c r="A16" s="11"/>
      <c r="B16" s="11"/>
      <c r="C16" s="4"/>
      <c r="D16" s="4"/>
      <c r="E16" s="4"/>
      <c r="F16" s="4"/>
      <c r="G16" s="4"/>
      <c r="H16" s="4"/>
    </row>
    <row r="17" spans="1:8" ht="12.75">
      <c r="A17" s="11"/>
      <c r="B17" s="11"/>
      <c r="C17" s="4"/>
      <c r="D17" s="4"/>
      <c r="E17" s="4"/>
      <c r="F17" s="4"/>
      <c r="G17" s="4"/>
      <c r="H17" s="4"/>
    </row>
    <row r="18" spans="1:8" ht="12.75">
      <c r="A18" s="11"/>
      <c r="B18" s="11"/>
      <c r="C18" s="4"/>
      <c r="D18" s="4"/>
      <c r="E18" s="4"/>
      <c r="F18" s="4"/>
      <c r="G18" s="4"/>
      <c r="H18" s="4"/>
    </row>
    <row r="19" spans="1:8" ht="12.75">
      <c r="A19" s="11"/>
      <c r="B19" s="11"/>
      <c r="C19" s="4"/>
      <c r="D19" s="4"/>
      <c r="E19" s="4"/>
      <c r="F19" s="4"/>
      <c r="G19" s="4"/>
      <c r="H19" s="4"/>
    </row>
  </sheetData>
  <mergeCells count="1">
    <mergeCell ref="A15:B1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71">
      <selection activeCell="A3" sqref="A3"/>
    </sheetView>
  </sheetViews>
  <sheetFormatPr defaultColWidth="9.140625" defaultRowHeight="12.75"/>
  <cols>
    <col min="2" max="3" width="10.28125" style="0" customWidth="1"/>
    <col min="4" max="4" width="13.57421875" style="0" customWidth="1"/>
    <col min="5" max="5" width="11.28125" style="0" customWidth="1"/>
    <col min="7" max="7" width="10.00390625" style="0" hidden="1" customWidth="1"/>
    <col min="9" max="9" width="9.140625" style="0" hidden="1" customWidth="1"/>
    <col min="11" max="11" width="9.140625" style="0" hidden="1" customWidth="1"/>
    <col min="13" max="13" width="9.140625" style="0" hidden="1" customWidth="1"/>
    <col min="15" max="15" width="9.140625" style="0" hidden="1" customWidth="1"/>
    <col min="19" max="19" width="12.7109375" style="0" bestFit="1" customWidth="1"/>
    <col min="23" max="23" width="13.57421875" style="0" customWidth="1"/>
  </cols>
  <sheetData>
    <row r="1" spans="1:18" ht="12.75">
      <c r="A1" t="s">
        <v>0</v>
      </c>
      <c r="F1" s="2" t="s">
        <v>7</v>
      </c>
      <c r="H1" s="2" t="s">
        <v>6</v>
      </c>
      <c r="I1" s="2"/>
      <c r="J1" s="5">
        <v>0.75</v>
      </c>
      <c r="K1" s="2"/>
      <c r="L1" s="5">
        <v>0.9</v>
      </c>
      <c r="M1" s="2"/>
      <c r="N1" s="5">
        <v>0.95</v>
      </c>
      <c r="P1" s="5">
        <v>0.99</v>
      </c>
      <c r="Q1" s="5"/>
      <c r="R1" s="5"/>
    </row>
    <row r="2" spans="2:18" ht="12.75">
      <c r="B2" s="2" t="s">
        <v>1</v>
      </c>
      <c r="C2" s="2" t="s">
        <v>2</v>
      </c>
      <c r="D2" s="2" t="s">
        <v>4</v>
      </c>
      <c r="E2" s="2" t="s">
        <v>5</v>
      </c>
      <c r="F2" s="2" t="s">
        <v>3</v>
      </c>
      <c r="H2" s="2" t="s">
        <v>3</v>
      </c>
      <c r="I2" s="2"/>
      <c r="J2" s="2" t="s">
        <v>3</v>
      </c>
      <c r="K2" s="2"/>
      <c r="L2" s="2" t="s">
        <v>3</v>
      </c>
      <c r="M2" s="2"/>
      <c r="N2" s="2" t="s">
        <v>3</v>
      </c>
      <c r="P2" s="2" t="s">
        <v>3</v>
      </c>
      <c r="Q2" s="2"/>
      <c r="R2" s="2"/>
    </row>
    <row r="3" spans="1:23" ht="12.75">
      <c r="A3">
        <v>15</v>
      </c>
      <c r="B3" s="1">
        <v>0.000331</v>
      </c>
      <c r="C3" s="1">
        <f>1-B3</f>
        <v>0.999669</v>
      </c>
      <c r="D3" s="3">
        <v>1000000000</v>
      </c>
      <c r="E3" s="3">
        <f>D3-D4</f>
        <v>331000</v>
      </c>
      <c r="F3" s="4">
        <f>SUM(D4:D$104)/D3</f>
        <v>67.44998739862032</v>
      </c>
      <c r="G3">
        <f>VLOOKUP(D3/2,$S$3:$T$104,2)</f>
        <v>86</v>
      </c>
      <c r="H3" s="4">
        <f aca="true" t="shared" si="0" ref="H3:H34">G3-(D3/2-VLOOKUP(G3,$V$3:$W$104,2))/(VLOOKUP(G3-1,$V$3:$W$104,2)-VLOOKUP(G3,$V$3:$W$104,2))-A3</f>
        <v>70.34396049041845</v>
      </c>
      <c r="I3">
        <f>VLOOKUP(D3*0.25,$S$3:$T$104,2)</f>
        <v>93</v>
      </c>
      <c r="J3" s="4">
        <f aca="true" t="shared" si="1" ref="J3:J34">I3-(D3*0.25-VLOOKUP(I3,$V$3:$W$104,2))/(VLOOKUP(I3-1,$V$3:$W$104,2)-VLOOKUP(I3,$V$3:$W$104,2))-A3</f>
        <v>77.03207144429624</v>
      </c>
      <c r="K3">
        <f>VLOOKUP(D3*0.1,$S$3:$T$104,2)</f>
        <v>98</v>
      </c>
      <c r="L3" s="4">
        <f aca="true" t="shared" si="2" ref="L3:L34">K3-(D3*0.1-VLOOKUP(K3,$V$3:$W$104,2))/(VLOOKUP(K3-1,$V$3:$W$104,2)-VLOOKUP(K3,$V$3:$W$104,2))-A3</f>
        <v>82.19993722993803</v>
      </c>
      <c r="M3">
        <f>VLOOKUP(D3*0.05,$S$3:$T$104,2)</f>
        <v>101</v>
      </c>
      <c r="N3" s="4">
        <f aca="true" t="shared" si="3" ref="N3:N34">M3-(D3*0.05-VLOOKUP(M3,$V$3:$W$104,2))/(VLOOKUP(M3-1,$V$3:$W$104,2)-VLOOKUP(M3,$V$3:$W$104,2))-A3</f>
        <v>85.09495610147708</v>
      </c>
      <c r="O3">
        <f aca="true" t="shared" si="4" ref="O3:O66">VLOOKUP(D3*0.01,$S$3:$T$104,2)</f>
        <v>105</v>
      </c>
      <c r="P3" s="4">
        <f aca="true" t="shared" si="5" ref="P3:P34">O3-(D3*0.01-VLOOKUP(O3,$V$3:$W$104,2))/(VLOOKUP(O3-1,$V$3:$W$104,2)-VLOOKUP(O3,$V$3:$W$104,2))-A3</f>
        <v>89.93115761059548</v>
      </c>
      <c r="Q3" s="4"/>
      <c r="R3" s="4"/>
      <c r="S3" s="3">
        <v>0</v>
      </c>
      <c r="T3">
        <v>116</v>
      </c>
      <c r="V3">
        <f>A3</f>
        <v>15</v>
      </c>
      <c r="W3" s="3">
        <f>D3</f>
        <v>1000000000</v>
      </c>
    </row>
    <row r="4" spans="1:23" ht="12.75">
      <c r="A4">
        <v>16</v>
      </c>
      <c r="B4" s="1">
        <v>0.000344</v>
      </c>
      <c r="C4" s="1">
        <f aca="true" t="shared" si="6" ref="C4:C67">1-B4</f>
        <v>0.999656</v>
      </c>
      <c r="D4" s="3">
        <f>D3*(1-B3)</f>
        <v>999669000</v>
      </c>
      <c r="E4" s="3">
        <f aca="true" t="shared" si="7" ref="E4:E67">D4-D5</f>
        <v>343886.1360000372</v>
      </c>
      <c r="F4" s="4">
        <f>SUM(D5:D$104)/D4</f>
        <v>66.4723207367842</v>
      </c>
      <c r="G4">
        <f aca="true" t="shared" si="8" ref="G4:G67">VLOOKUP(D4/2,$S$3:$T$104,2)</f>
        <v>86</v>
      </c>
      <c r="H4" s="4">
        <f t="shared" si="0"/>
        <v>69.34854854440685</v>
      </c>
      <c r="I4">
        <f aca="true" t="shared" si="9" ref="I4:I67">VLOOKUP(D4*0.25,$S$3:$T$104,2)</f>
        <v>93</v>
      </c>
      <c r="J4" s="4">
        <f t="shared" si="1"/>
        <v>76.03446153653063</v>
      </c>
      <c r="K4">
        <f aca="true" t="shared" si="10" ref="K4:K67">VLOOKUP(D4*0.1,$S$3:$T$104,2)</f>
        <v>98</v>
      </c>
      <c r="L4" s="4">
        <f t="shared" si="2"/>
        <v>81.20155193635377</v>
      </c>
      <c r="M4">
        <f aca="true" t="shared" si="11" ref="M4:M67">VLOOKUP(D4*0.05,$S$3:$T$104,2)</f>
        <v>101</v>
      </c>
      <c r="N4" s="4">
        <f t="shared" si="3"/>
        <v>84.09629801811579</v>
      </c>
      <c r="O4">
        <f t="shared" si="4"/>
        <v>105</v>
      </c>
      <c r="P4" s="4">
        <f t="shared" si="5"/>
        <v>88.93185400465832</v>
      </c>
      <c r="Q4" s="4"/>
      <c r="R4" s="4"/>
      <c r="S4" s="3">
        <v>367.11172231158287</v>
      </c>
      <c r="T4">
        <v>115</v>
      </c>
      <c r="V4">
        <f aca="true" t="shared" si="12" ref="V4:V67">A4</f>
        <v>16</v>
      </c>
      <c r="W4" s="3">
        <f aca="true" t="shared" si="13" ref="W4:W67">D4</f>
        <v>999669000</v>
      </c>
    </row>
    <row r="5" spans="1:23" ht="12.75">
      <c r="A5">
        <v>17</v>
      </c>
      <c r="B5" s="1">
        <v>0.000359</v>
      </c>
      <c r="C5" s="1">
        <f t="shared" si="6"/>
        <v>0.999641</v>
      </c>
      <c r="D5" s="3">
        <f aca="true" t="shared" si="14" ref="D5:D68">D4*(1-B4)</f>
        <v>999325113.864</v>
      </c>
      <c r="E5" s="3">
        <f t="shared" si="7"/>
        <v>358757.71587717533</v>
      </c>
      <c r="F5" s="4">
        <f>SUM(D6:D$104)/D5</f>
        <v>65.49519508389307</v>
      </c>
      <c r="G5">
        <f t="shared" si="8"/>
        <v>86</v>
      </c>
      <c r="H5" s="4">
        <f t="shared" si="0"/>
        <v>68.35331521557853</v>
      </c>
      <c r="I5">
        <f t="shared" si="9"/>
        <v>93</v>
      </c>
      <c r="J5" s="4">
        <f t="shared" si="1"/>
        <v>75.03694467726527</v>
      </c>
      <c r="K5">
        <f t="shared" si="10"/>
        <v>98</v>
      </c>
      <c r="L5" s="4">
        <f t="shared" si="2"/>
        <v>80.203229504783</v>
      </c>
      <c r="M5">
        <f t="shared" si="11"/>
        <v>101</v>
      </c>
      <c r="N5" s="4">
        <f t="shared" si="3"/>
        <v>83.0976921768098</v>
      </c>
      <c r="O5">
        <f t="shared" si="4"/>
        <v>105</v>
      </c>
      <c r="P5" s="4">
        <f t="shared" si="5"/>
        <v>87.93257750998583</v>
      </c>
      <c r="Q5" s="4"/>
      <c r="R5" s="4"/>
      <c r="S5" s="3">
        <v>3701.431950792823</v>
      </c>
      <c r="T5">
        <v>114</v>
      </c>
      <c r="V5">
        <f t="shared" si="12"/>
        <v>17</v>
      </c>
      <c r="W5" s="3">
        <f t="shared" si="13"/>
        <v>999325113.864</v>
      </c>
    </row>
    <row r="6" spans="1:23" ht="12.75">
      <c r="A6">
        <v>18</v>
      </c>
      <c r="B6" s="1">
        <v>0.000375</v>
      </c>
      <c r="C6" s="1">
        <f t="shared" si="6"/>
        <v>0.999625</v>
      </c>
      <c r="D6" s="3">
        <f t="shared" si="14"/>
        <v>998966356.1481228</v>
      </c>
      <c r="E6" s="3">
        <f t="shared" si="7"/>
        <v>374612.3835555315</v>
      </c>
      <c r="F6" s="4">
        <f>SUM(D7:D$104)/D6</f>
        <v>64.51871630304585</v>
      </c>
      <c r="G6">
        <f t="shared" si="8"/>
        <v>86</v>
      </c>
      <c r="H6" s="4">
        <f t="shared" si="0"/>
        <v>67.35828802454891</v>
      </c>
      <c r="I6">
        <f t="shared" si="9"/>
        <v>93</v>
      </c>
      <c r="J6" s="4">
        <f t="shared" si="1"/>
        <v>74.0395352030379</v>
      </c>
      <c r="K6">
        <f t="shared" si="10"/>
        <v>98</v>
      </c>
      <c r="L6" s="4">
        <f t="shared" si="2"/>
        <v>79.20497962075133</v>
      </c>
      <c r="M6">
        <f t="shared" si="11"/>
        <v>101</v>
      </c>
      <c r="N6" s="4">
        <f t="shared" si="3"/>
        <v>82.09914662680437</v>
      </c>
      <c r="O6">
        <f t="shared" si="4"/>
        <v>105</v>
      </c>
      <c r="P6" s="4">
        <f t="shared" si="5"/>
        <v>86.93333230377236</v>
      </c>
      <c r="Q6" s="4"/>
      <c r="R6" s="4"/>
      <c r="S6" s="3">
        <v>19565.35180641402</v>
      </c>
      <c r="T6">
        <v>113</v>
      </c>
      <c r="V6">
        <f t="shared" si="12"/>
        <v>18</v>
      </c>
      <c r="W6" s="3">
        <f t="shared" si="13"/>
        <v>998966356.1481228</v>
      </c>
    </row>
    <row r="7" spans="1:23" ht="12.75">
      <c r="A7">
        <v>19</v>
      </c>
      <c r="B7" s="1">
        <v>0.000392</v>
      </c>
      <c r="C7" s="1">
        <f t="shared" si="6"/>
        <v>0.999608</v>
      </c>
      <c r="D7" s="3">
        <f t="shared" si="14"/>
        <v>998591743.7645673</v>
      </c>
      <c r="E7" s="3">
        <f t="shared" si="7"/>
        <v>391447.9635556936</v>
      </c>
      <c r="F7" s="4">
        <f>SUM(D8:D$104)/D7</f>
        <v>63.54291989800759</v>
      </c>
      <c r="G7">
        <f t="shared" si="8"/>
        <v>86</v>
      </c>
      <c r="H7" s="4">
        <f t="shared" si="0"/>
        <v>66.36348059808509</v>
      </c>
      <c r="I7">
        <f t="shared" si="9"/>
        <v>93</v>
      </c>
      <c r="J7" s="4">
        <f t="shared" si="1"/>
        <v>73.04224021255101</v>
      </c>
      <c r="K7">
        <f t="shared" si="10"/>
        <v>98</v>
      </c>
      <c r="L7" s="4">
        <f t="shared" si="2"/>
        <v>78.20680708002367</v>
      </c>
      <c r="M7">
        <f t="shared" si="11"/>
        <v>101</v>
      </c>
      <c r="N7" s="4">
        <f t="shared" si="3"/>
        <v>81.10066535366406</v>
      </c>
      <c r="O7">
        <f t="shared" si="4"/>
        <v>105</v>
      </c>
      <c r="P7" s="4">
        <f t="shared" si="5"/>
        <v>85.93412045434572</v>
      </c>
      <c r="Q7" s="4"/>
      <c r="R7" s="4"/>
      <c r="S7" s="3">
        <v>72326.04284557668</v>
      </c>
      <c r="T7">
        <v>112</v>
      </c>
      <c r="V7">
        <f t="shared" si="12"/>
        <v>19</v>
      </c>
      <c r="W7" s="3">
        <f t="shared" si="13"/>
        <v>998591743.7645673</v>
      </c>
    </row>
    <row r="8" spans="1:23" ht="12.75">
      <c r="A8">
        <v>20</v>
      </c>
      <c r="B8" s="1">
        <v>0.000411</v>
      </c>
      <c r="C8" s="1">
        <f t="shared" si="6"/>
        <v>0.999589</v>
      </c>
      <c r="D8" s="3">
        <f t="shared" si="14"/>
        <v>998200295.8010116</v>
      </c>
      <c r="E8" s="3">
        <f t="shared" si="7"/>
        <v>410260.3215742111</v>
      </c>
      <c r="F8" s="4">
        <f>SUM(D9:D$104)/D8</f>
        <v>62.56783849069595</v>
      </c>
      <c r="G8">
        <f t="shared" si="8"/>
        <v>86</v>
      </c>
      <c r="H8" s="4">
        <f t="shared" si="0"/>
        <v>65.3689065327994</v>
      </c>
      <c r="I8">
        <f t="shared" si="9"/>
        <v>93</v>
      </c>
      <c r="J8" s="4">
        <f t="shared" si="1"/>
        <v>72.04506678879832</v>
      </c>
      <c r="K8">
        <f t="shared" si="10"/>
        <v>98</v>
      </c>
      <c r="L8" s="4">
        <f t="shared" si="2"/>
        <v>77.2087166677523</v>
      </c>
      <c r="M8">
        <f t="shared" si="11"/>
        <v>101</v>
      </c>
      <c r="N8" s="4">
        <f t="shared" si="3"/>
        <v>80.1022523341338</v>
      </c>
      <c r="O8">
        <f t="shared" si="4"/>
        <v>105</v>
      </c>
      <c r="P8" s="4">
        <f t="shared" si="5"/>
        <v>84.93494402545669</v>
      </c>
      <c r="Q8" s="4"/>
      <c r="R8" s="4"/>
      <c r="S8" s="3">
        <v>210437.92816722096</v>
      </c>
      <c r="T8">
        <v>111</v>
      </c>
      <c r="V8">
        <f t="shared" si="12"/>
        <v>20</v>
      </c>
      <c r="W8" s="3">
        <f t="shared" si="13"/>
        <v>998200295.8010116</v>
      </c>
    </row>
    <row r="9" spans="1:23" ht="12.75">
      <c r="A9">
        <v>21</v>
      </c>
      <c r="B9" s="1">
        <v>0.000432</v>
      </c>
      <c r="C9" s="1">
        <f t="shared" si="6"/>
        <v>0.999568</v>
      </c>
      <c r="D9" s="3">
        <f t="shared" si="14"/>
        <v>997790035.4794374</v>
      </c>
      <c r="E9" s="3">
        <f t="shared" si="7"/>
        <v>431045.2953270674</v>
      </c>
      <c r="F9" s="4">
        <f>SUM(D10:D$104)/D9</f>
        <v>61.593564445683114</v>
      </c>
      <c r="G9">
        <f t="shared" si="8"/>
        <v>86</v>
      </c>
      <c r="H9" s="4">
        <f t="shared" si="0"/>
        <v>64.37459322918816</v>
      </c>
      <c r="I9">
        <f t="shared" si="9"/>
        <v>93</v>
      </c>
      <c r="J9" s="4">
        <f t="shared" si="1"/>
        <v>71.04802920574295</v>
      </c>
      <c r="K9">
        <f t="shared" si="10"/>
        <v>98</v>
      </c>
      <c r="L9" s="4">
        <f t="shared" si="2"/>
        <v>76.21071802718843</v>
      </c>
      <c r="M9">
        <f t="shared" si="11"/>
        <v>101</v>
      </c>
      <c r="N9" s="4">
        <f t="shared" si="3"/>
        <v>79.10391558232631</v>
      </c>
      <c r="O9">
        <f t="shared" si="4"/>
        <v>105</v>
      </c>
      <c r="P9" s="4">
        <f t="shared" si="5"/>
        <v>83.93580717606747</v>
      </c>
      <c r="Q9" s="4"/>
      <c r="R9" s="4"/>
      <c r="S9" s="3">
        <v>514234.0129102769</v>
      </c>
      <c r="T9">
        <v>110</v>
      </c>
      <c r="V9">
        <f t="shared" si="12"/>
        <v>21</v>
      </c>
      <c r="W9" s="3">
        <f t="shared" si="13"/>
        <v>997790035.4794374</v>
      </c>
    </row>
    <row r="10" spans="1:23" ht="12.75">
      <c r="A10">
        <v>22</v>
      </c>
      <c r="B10" s="1">
        <v>0.000454</v>
      </c>
      <c r="C10" s="1">
        <f t="shared" si="6"/>
        <v>0.999546</v>
      </c>
      <c r="D10" s="3">
        <f t="shared" si="14"/>
        <v>997358990.1841103</v>
      </c>
      <c r="E10" s="3">
        <f t="shared" si="7"/>
        <v>452800.98154354095</v>
      </c>
      <c r="F10" s="4">
        <f>SUM(D11:D$104)/D10</f>
        <v>60.620184365328946</v>
      </c>
      <c r="G10">
        <f t="shared" si="8"/>
        <v>86</v>
      </c>
      <c r="H10" s="4">
        <f t="shared" si="0"/>
        <v>63.380568030053425</v>
      </c>
      <c r="I10">
        <f t="shared" si="9"/>
        <v>93</v>
      </c>
      <c r="J10" s="4">
        <f t="shared" si="1"/>
        <v>70.05114170729289</v>
      </c>
      <c r="K10">
        <f t="shared" si="10"/>
        <v>98</v>
      </c>
      <c r="L10" s="4">
        <f t="shared" si="2"/>
        <v>75.21282078127857</v>
      </c>
      <c r="M10">
        <f t="shared" si="11"/>
        <v>101</v>
      </c>
      <c r="N10" s="4">
        <f t="shared" si="3"/>
        <v>78.10566309547988</v>
      </c>
      <c r="O10">
        <f t="shared" si="4"/>
        <v>105</v>
      </c>
      <c r="P10" s="4">
        <f t="shared" si="5"/>
        <v>82.93671405638314</v>
      </c>
      <c r="Q10" s="4"/>
      <c r="R10" s="4"/>
      <c r="S10" s="3">
        <v>1099674.124746114</v>
      </c>
      <c r="T10">
        <v>109</v>
      </c>
      <c r="V10">
        <f t="shared" si="12"/>
        <v>22</v>
      </c>
      <c r="W10" s="3">
        <f t="shared" si="13"/>
        <v>997358990.1841103</v>
      </c>
    </row>
    <row r="11" spans="1:23" ht="12.75">
      <c r="A11">
        <v>23</v>
      </c>
      <c r="B11" s="1">
        <v>0.000476</v>
      </c>
      <c r="C11" s="1">
        <f t="shared" si="6"/>
        <v>0.999524</v>
      </c>
      <c r="D11" s="3">
        <f t="shared" si="14"/>
        <v>996906189.2025667</v>
      </c>
      <c r="E11" s="3">
        <f t="shared" si="7"/>
        <v>474527.34606039524</v>
      </c>
      <c r="F11" s="4">
        <f>SUM(D12:D$104)/D11</f>
        <v>59.647718429495924</v>
      </c>
      <c r="G11">
        <f t="shared" si="8"/>
        <v>86</v>
      </c>
      <c r="H11" s="4">
        <f t="shared" si="0"/>
        <v>62.386844390625384</v>
      </c>
      <c r="I11">
        <f t="shared" si="9"/>
        <v>93</v>
      </c>
      <c r="J11" s="4">
        <f t="shared" si="1"/>
        <v>69.05441130279048</v>
      </c>
      <c r="K11">
        <f t="shared" si="10"/>
        <v>98</v>
      </c>
      <c r="L11" s="4">
        <f t="shared" si="2"/>
        <v>74.21502966541739</v>
      </c>
      <c r="M11">
        <f t="shared" si="11"/>
        <v>101</v>
      </c>
      <c r="N11" s="4">
        <f t="shared" si="3"/>
        <v>77.10749880898791</v>
      </c>
      <c r="O11">
        <f t="shared" si="4"/>
        <v>105</v>
      </c>
      <c r="P11" s="4">
        <f t="shared" si="5"/>
        <v>81.93766670869492</v>
      </c>
      <c r="Q11" s="4"/>
      <c r="R11" s="4"/>
      <c r="S11" s="3">
        <v>2117196.7800333733</v>
      </c>
      <c r="T11">
        <v>108</v>
      </c>
      <c r="V11">
        <f t="shared" si="12"/>
        <v>23</v>
      </c>
      <c r="W11" s="3">
        <f t="shared" si="13"/>
        <v>996906189.2025667</v>
      </c>
    </row>
    <row r="12" spans="1:23" ht="12.75">
      <c r="A12">
        <v>24</v>
      </c>
      <c r="B12" s="1">
        <v>0.000501</v>
      </c>
      <c r="C12" s="1">
        <f t="shared" si="6"/>
        <v>0.999499</v>
      </c>
      <c r="D12" s="3">
        <f t="shared" si="14"/>
        <v>996431661.8565063</v>
      </c>
      <c r="E12" s="3">
        <f t="shared" si="7"/>
        <v>499212.2625900507</v>
      </c>
      <c r="F12" s="4">
        <f>SUM(D13:D$104)/D12</f>
        <v>58.67612426464591</v>
      </c>
      <c r="G12">
        <f t="shared" si="8"/>
        <v>86</v>
      </c>
      <c r="H12" s="4">
        <f t="shared" si="0"/>
        <v>61.39342190447039</v>
      </c>
      <c r="I12">
        <f t="shared" si="9"/>
        <v>93</v>
      </c>
      <c r="J12" s="4">
        <f t="shared" si="1"/>
        <v>68.05783778050898</v>
      </c>
      <c r="K12">
        <f t="shared" si="10"/>
        <v>98</v>
      </c>
      <c r="L12" s="4">
        <f t="shared" si="2"/>
        <v>73.21734453656579</v>
      </c>
      <c r="M12">
        <f t="shared" si="11"/>
        <v>101</v>
      </c>
      <c r="N12" s="4">
        <f t="shared" si="3"/>
        <v>76.10942260397643</v>
      </c>
      <c r="O12">
        <f t="shared" si="4"/>
        <v>105</v>
      </c>
      <c r="P12" s="4">
        <f t="shared" si="5"/>
        <v>80.93866507131261</v>
      </c>
      <c r="Q12" s="4"/>
      <c r="R12" s="4"/>
      <c r="S12" s="3">
        <v>3746806.626529904</v>
      </c>
      <c r="T12">
        <v>107</v>
      </c>
      <c r="V12">
        <f t="shared" si="12"/>
        <v>24</v>
      </c>
      <c r="W12" s="3">
        <f t="shared" si="13"/>
        <v>996431661.8565063</v>
      </c>
    </row>
    <row r="13" spans="1:23" ht="12.75">
      <c r="A13">
        <v>25</v>
      </c>
      <c r="B13" s="1">
        <v>0.000524</v>
      </c>
      <c r="C13" s="1">
        <f t="shared" si="6"/>
        <v>0.999476</v>
      </c>
      <c r="D13" s="3">
        <f t="shared" si="14"/>
        <v>995932449.5939163</v>
      </c>
      <c r="E13" s="3">
        <f t="shared" si="7"/>
        <v>521868.6035871506</v>
      </c>
      <c r="F13" s="4">
        <f>SUM(D14:D$104)/D13</f>
        <v>57.70553573805067</v>
      </c>
      <c r="G13">
        <f t="shared" si="8"/>
        <v>86</v>
      </c>
      <c r="H13" s="4">
        <f t="shared" si="0"/>
        <v>60.40034158064087</v>
      </c>
      <c r="I13">
        <f t="shared" si="9"/>
        <v>93</v>
      </c>
      <c r="J13" s="4">
        <f t="shared" si="1"/>
        <v>67.06144250362719</v>
      </c>
      <c r="K13">
        <f t="shared" si="10"/>
        <v>98</v>
      </c>
      <c r="L13" s="4">
        <f t="shared" si="2"/>
        <v>72.21977982733078</v>
      </c>
      <c r="M13">
        <f t="shared" si="11"/>
        <v>101</v>
      </c>
      <c r="N13" s="4">
        <f t="shared" si="3"/>
        <v>75.11144647479642</v>
      </c>
      <c r="O13">
        <f t="shared" si="4"/>
        <v>105</v>
      </c>
      <c r="P13" s="4">
        <f t="shared" si="5"/>
        <v>79.93971536876207</v>
      </c>
      <c r="Q13" s="4"/>
      <c r="R13" s="4"/>
      <c r="S13" s="3">
        <v>6191687.188032264</v>
      </c>
      <c r="T13">
        <v>106</v>
      </c>
      <c r="V13">
        <f t="shared" si="12"/>
        <v>25</v>
      </c>
      <c r="W13" s="3">
        <f t="shared" si="13"/>
        <v>995932449.5939163</v>
      </c>
    </row>
    <row r="14" spans="1:23" ht="12.75">
      <c r="A14">
        <v>26</v>
      </c>
      <c r="B14" s="1">
        <v>0.000547</v>
      </c>
      <c r="C14" s="1">
        <f t="shared" si="6"/>
        <v>0.999453</v>
      </c>
      <c r="D14" s="3">
        <f t="shared" si="14"/>
        <v>995410580.9903291</v>
      </c>
      <c r="E14" s="3">
        <f t="shared" si="7"/>
        <v>544489.5878016949</v>
      </c>
      <c r="F14" s="4">
        <f>SUM(D15:D$104)/D14</f>
        <v>56.73578929163947</v>
      </c>
      <c r="G14">
        <f t="shared" si="8"/>
        <v>86</v>
      </c>
      <c r="H14" s="4">
        <f t="shared" si="0"/>
        <v>59.40757530066536</v>
      </c>
      <c r="I14">
        <f t="shared" si="9"/>
        <v>93</v>
      </c>
      <c r="J14" s="4">
        <f t="shared" si="1"/>
        <v>66.06521082416133</v>
      </c>
      <c r="K14">
        <f t="shared" si="10"/>
        <v>98</v>
      </c>
      <c r="L14" s="4">
        <f t="shared" si="2"/>
        <v>71.22232564177907</v>
      </c>
      <c r="M14">
        <f t="shared" si="11"/>
        <v>101</v>
      </c>
      <c r="N14" s="4">
        <f t="shared" si="3"/>
        <v>74.11356219734135</v>
      </c>
      <c r="O14">
        <f t="shared" si="4"/>
        <v>105</v>
      </c>
      <c r="P14" s="4">
        <f t="shared" si="5"/>
        <v>78.94081333310385</v>
      </c>
      <c r="Q14" s="4"/>
      <c r="R14" s="4"/>
      <c r="S14" s="3">
        <v>9672788.26589055</v>
      </c>
      <c r="T14">
        <v>105</v>
      </c>
      <c r="V14">
        <f t="shared" si="12"/>
        <v>26</v>
      </c>
      <c r="W14" s="3">
        <f t="shared" si="13"/>
        <v>995410580.9903291</v>
      </c>
    </row>
    <row r="15" spans="1:23" ht="12.75">
      <c r="A15">
        <v>27</v>
      </c>
      <c r="B15" s="1">
        <v>0.000567</v>
      </c>
      <c r="C15" s="1">
        <f t="shared" si="6"/>
        <v>0.999433</v>
      </c>
      <c r="D15" s="3">
        <f t="shared" si="14"/>
        <v>994866091.4025275</v>
      </c>
      <c r="E15" s="3">
        <f t="shared" si="7"/>
        <v>564089.0738252401</v>
      </c>
      <c r="F15" s="4">
        <f>SUM(D16:D$104)/D15</f>
        <v>55.76684075353165</v>
      </c>
      <c r="G15">
        <f t="shared" si="8"/>
        <v>86</v>
      </c>
      <c r="H15" s="4">
        <f t="shared" si="0"/>
        <v>58.415122574456745</v>
      </c>
      <c r="I15">
        <f t="shared" si="9"/>
        <v>93</v>
      </c>
      <c r="J15" s="4">
        <f t="shared" si="1"/>
        <v>65.06914248680637</v>
      </c>
      <c r="K15">
        <f t="shared" si="10"/>
        <v>98</v>
      </c>
      <c r="L15" s="4">
        <f t="shared" si="2"/>
        <v>70.2249818074308</v>
      </c>
      <c r="M15">
        <f t="shared" si="11"/>
        <v>101</v>
      </c>
      <c r="N15" s="4">
        <f t="shared" si="3"/>
        <v>73.11576962827027</v>
      </c>
      <c r="O15">
        <f t="shared" si="4"/>
        <v>105</v>
      </c>
      <c r="P15" s="4">
        <f t="shared" si="5"/>
        <v>77.94195888995046</v>
      </c>
      <c r="Q15" s="4"/>
      <c r="R15" s="4"/>
      <c r="S15" s="3">
        <v>14425844.296335893</v>
      </c>
      <c r="T15">
        <v>104</v>
      </c>
      <c r="V15">
        <f t="shared" si="12"/>
        <v>27</v>
      </c>
      <c r="W15" s="3">
        <f t="shared" si="13"/>
        <v>994866091.4025275</v>
      </c>
    </row>
    <row r="16" spans="1:23" ht="12.75">
      <c r="A16">
        <v>28</v>
      </c>
      <c r="B16" s="1">
        <v>0.000584</v>
      </c>
      <c r="C16" s="1">
        <f t="shared" si="6"/>
        <v>0.999416</v>
      </c>
      <c r="D16" s="3">
        <f t="shared" si="14"/>
        <v>994302002.3287022</v>
      </c>
      <c r="E16" s="3">
        <f t="shared" si="7"/>
        <v>580672.3693599701</v>
      </c>
      <c r="F16" s="4">
        <f>SUM(D17:D$104)/D16</f>
        <v>54.79847849083597</v>
      </c>
      <c r="G16">
        <f t="shared" si="8"/>
        <v>86</v>
      </c>
      <c r="H16" s="4">
        <f t="shared" si="0"/>
        <v>57.42294152045365</v>
      </c>
      <c r="I16">
        <f t="shared" si="9"/>
        <v>93</v>
      </c>
      <c r="J16" s="4">
        <f t="shared" si="1"/>
        <v>64.07321567386029</v>
      </c>
      <c r="K16">
        <f t="shared" si="10"/>
        <v>98</v>
      </c>
      <c r="L16" s="4">
        <f t="shared" si="2"/>
        <v>69.22773358461069</v>
      </c>
      <c r="M16">
        <f t="shared" si="11"/>
        <v>101</v>
      </c>
      <c r="N16" s="4">
        <f t="shared" si="3"/>
        <v>72.11805651804029</v>
      </c>
      <c r="O16">
        <f t="shared" si="4"/>
        <v>105</v>
      </c>
      <c r="P16" s="4">
        <f t="shared" si="5"/>
        <v>76.943145682343</v>
      </c>
      <c r="Q16" s="4"/>
      <c r="R16" s="4"/>
      <c r="S16" s="3">
        <v>20701268.115363378</v>
      </c>
      <c r="T16">
        <v>103</v>
      </c>
      <c r="V16">
        <f t="shared" si="12"/>
        <v>28</v>
      </c>
      <c r="W16" s="3">
        <f t="shared" si="13"/>
        <v>994302002.3287022</v>
      </c>
    </row>
    <row r="17" spans="1:23" ht="12.75">
      <c r="A17">
        <v>29</v>
      </c>
      <c r="B17" s="1">
        <v>0.000598</v>
      </c>
      <c r="C17" s="1">
        <f t="shared" si="6"/>
        <v>0.999402</v>
      </c>
      <c r="D17" s="3">
        <f t="shared" si="14"/>
        <v>993721329.9593422</v>
      </c>
      <c r="E17" s="3">
        <f t="shared" si="7"/>
        <v>594245.3553156853</v>
      </c>
      <c r="F17" s="4">
        <f>SUM(D18:D$104)/D17</f>
        <v>53.83049950254545</v>
      </c>
      <c r="G17">
        <f t="shared" si="8"/>
        <v>86</v>
      </c>
      <c r="H17" s="4">
        <f t="shared" si="0"/>
        <v>56.43099033066569</v>
      </c>
      <c r="I17">
        <f t="shared" si="9"/>
        <v>93</v>
      </c>
      <c r="J17" s="4">
        <f t="shared" si="1"/>
        <v>63.077408605947085</v>
      </c>
      <c r="K17">
        <f t="shared" si="10"/>
        <v>98</v>
      </c>
      <c r="L17" s="4">
        <f t="shared" si="2"/>
        <v>68.23056625953589</v>
      </c>
      <c r="M17">
        <f t="shared" si="11"/>
        <v>101</v>
      </c>
      <c r="N17" s="4">
        <f t="shared" si="3"/>
        <v>71.12041063862665</v>
      </c>
      <c r="O17">
        <f t="shared" si="4"/>
        <v>105</v>
      </c>
      <c r="P17" s="4">
        <f t="shared" si="5"/>
        <v>75.94436736448948</v>
      </c>
      <c r="Q17" s="4"/>
      <c r="R17" s="4"/>
      <c r="S17" s="3">
        <v>28765984.45253956</v>
      </c>
      <c r="T17">
        <v>102</v>
      </c>
      <c r="V17">
        <f t="shared" si="12"/>
        <v>29</v>
      </c>
      <c r="W17" s="3">
        <f t="shared" si="13"/>
        <v>993721329.9593422</v>
      </c>
    </row>
    <row r="18" spans="1:23" ht="12.75">
      <c r="A18">
        <v>30</v>
      </c>
      <c r="B18" s="1">
        <v>0.000608</v>
      </c>
      <c r="C18" s="1">
        <f t="shared" si="6"/>
        <v>0.999392</v>
      </c>
      <c r="D18" s="3">
        <f t="shared" si="14"/>
        <v>993127084.6040266</v>
      </c>
      <c r="E18" s="3">
        <f t="shared" si="7"/>
        <v>603821.2674392462</v>
      </c>
      <c r="F18" s="4">
        <f>SUM(D19:D$104)/D18</f>
        <v>52.86270940276831</v>
      </c>
      <c r="G18">
        <f t="shared" si="8"/>
        <v>86</v>
      </c>
      <c r="H18" s="4">
        <f t="shared" si="0"/>
        <v>55.439227278618986</v>
      </c>
      <c r="I18">
        <f t="shared" si="9"/>
        <v>93</v>
      </c>
      <c r="J18" s="4">
        <f t="shared" si="1"/>
        <v>62.08169954615572</v>
      </c>
      <c r="K18">
        <f t="shared" si="10"/>
        <v>98</v>
      </c>
      <c r="L18" s="4">
        <f t="shared" si="2"/>
        <v>67.23346514711217</v>
      </c>
      <c r="M18">
        <f t="shared" si="11"/>
        <v>101</v>
      </c>
      <c r="N18" s="4">
        <f t="shared" si="3"/>
        <v>70.1228197858465</v>
      </c>
      <c r="O18">
        <f t="shared" si="4"/>
        <v>105</v>
      </c>
      <c r="P18" s="4">
        <f t="shared" si="5"/>
        <v>74.9456176029708</v>
      </c>
      <c r="Q18" s="4"/>
      <c r="R18" s="4"/>
      <c r="S18" s="3">
        <v>38837997.76490288</v>
      </c>
      <c r="T18">
        <v>101</v>
      </c>
      <c r="V18">
        <f t="shared" si="12"/>
        <v>30</v>
      </c>
      <c r="W18" s="3">
        <f t="shared" si="13"/>
        <v>993127084.6040266</v>
      </c>
    </row>
    <row r="19" spans="1:23" ht="12.75">
      <c r="A19">
        <v>31</v>
      </c>
      <c r="B19" s="1">
        <v>0.000615</v>
      </c>
      <c r="C19" s="1">
        <f t="shared" si="6"/>
        <v>0.999385</v>
      </c>
      <c r="D19" s="3">
        <f t="shared" si="14"/>
        <v>992523263.3365873</v>
      </c>
      <c r="E19" s="3">
        <f t="shared" si="7"/>
        <v>610401.8069519997</v>
      </c>
      <c r="F19" s="4">
        <f>SUM(D20:D$104)/D19</f>
        <v>51.89486948341422</v>
      </c>
      <c r="G19">
        <f t="shared" si="8"/>
        <v>86</v>
      </c>
      <c r="H19" s="4">
        <f t="shared" si="0"/>
        <v>54.44759696011249</v>
      </c>
      <c r="I19">
        <f t="shared" si="9"/>
        <v>93</v>
      </c>
      <c r="J19" s="4">
        <f t="shared" si="1"/>
        <v>61.0860596323257</v>
      </c>
      <c r="K19">
        <f t="shared" si="10"/>
        <v>98</v>
      </c>
      <c r="L19" s="4">
        <f t="shared" si="2"/>
        <v>66.23641074854567</v>
      </c>
      <c r="M19">
        <f t="shared" si="11"/>
        <v>101</v>
      </c>
      <c r="N19" s="4">
        <f t="shared" si="3"/>
        <v>69.12526775504766</v>
      </c>
      <c r="O19">
        <f t="shared" si="4"/>
        <v>105</v>
      </c>
      <c r="P19" s="4">
        <f t="shared" si="5"/>
        <v>73.94688798830515</v>
      </c>
      <c r="Q19" s="4"/>
      <c r="R19" s="4"/>
      <c r="S19" s="3">
        <v>51171103.6543676</v>
      </c>
      <c r="T19">
        <v>100</v>
      </c>
      <c r="V19">
        <f t="shared" si="12"/>
        <v>31</v>
      </c>
      <c r="W19" s="3">
        <f t="shared" si="13"/>
        <v>992523263.3365873</v>
      </c>
    </row>
    <row r="20" spans="1:23" ht="12.75">
      <c r="A20">
        <v>32</v>
      </c>
      <c r="B20" s="1">
        <v>0.000619</v>
      </c>
      <c r="C20" s="1">
        <f t="shared" si="6"/>
        <v>0.999381</v>
      </c>
      <c r="D20" s="3">
        <f t="shared" si="14"/>
        <v>991912861.5296353</v>
      </c>
      <c r="E20" s="3">
        <f t="shared" si="7"/>
        <v>613994.0612869263</v>
      </c>
      <c r="F20" s="4">
        <f>SUM(D21:D$104)/D20</f>
        <v>50.926804468162146</v>
      </c>
      <c r="G20">
        <f t="shared" si="8"/>
        <v>86</v>
      </c>
      <c r="H20" s="4">
        <f t="shared" si="0"/>
        <v>53.45605785571645</v>
      </c>
      <c r="I20">
        <f t="shared" si="9"/>
        <v>93</v>
      </c>
      <c r="J20" s="4">
        <f t="shared" si="1"/>
        <v>60.09046723540318</v>
      </c>
      <c r="K20">
        <f t="shared" si="10"/>
        <v>98</v>
      </c>
      <c r="L20" s="4">
        <f t="shared" si="2"/>
        <v>65.23938845160868</v>
      </c>
      <c r="M20">
        <f t="shared" si="11"/>
        <v>101</v>
      </c>
      <c r="N20" s="4">
        <f t="shared" si="3"/>
        <v>68.12774240260369</v>
      </c>
      <c r="O20">
        <f t="shared" si="4"/>
        <v>105</v>
      </c>
      <c r="P20" s="4">
        <f t="shared" si="5"/>
        <v>72.94817221849945</v>
      </c>
      <c r="Q20" s="4"/>
      <c r="R20" s="4"/>
      <c r="S20" s="3">
        <v>66015390.342077486</v>
      </c>
      <c r="T20">
        <v>99</v>
      </c>
      <c r="V20">
        <f t="shared" si="12"/>
        <v>32</v>
      </c>
      <c r="W20" s="3">
        <f t="shared" si="13"/>
        <v>991912861.5296353</v>
      </c>
    </row>
    <row r="21" spans="1:23" ht="12.75">
      <c r="A21">
        <v>33</v>
      </c>
      <c r="B21" s="1">
        <v>0.000622</v>
      </c>
      <c r="C21" s="1">
        <f t="shared" si="6"/>
        <v>0.999378</v>
      </c>
      <c r="D21" s="3">
        <f t="shared" si="14"/>
        <v>991298867.4683484</v>
      </c>
      <c r="E21" s="3">
        <f t="shared" si="7"/>
        <v>616587.8955652714</v>
      </c>
      <c r="F21" s="4">
        <f>SUM(D22:D$104)/D21</f>
        <v>49.958347685379394</v>
      </c>
      <c r="G21">
        <f t="shared" si="8"/>
        <v>86</v>
      </c>
      <c r="H21" s="4">
        <f t="shared" si="0"/>
        <v>52.46456854424133</v>
      </c>
      <c r="I21">
        <f t="shared" si="9"/>
        <v>93</v>
      </c>
      <c r="J21" s="4">
        <f t="shared" si="1"/>
        <v>59.09490077751147</v>
      </c>
      <c r="K21">
        <f t="shared" si="10"/>
        <v>98</v>
      </c>
      <c r="L21" s="4">
        <f t="shared" si="2"/>
        <v>64.24238367864788</v>
      </c>
      <c r="M21">
        <f t="shared" si="11"/>
        <v>101</v>
      </c>
      <c r="N21" s="4">
        <f t="shared" si="3"/>
        <v>67.13023161362153</v>
      </c>
      <c r="O21">
        <f t="shared" si="4"/>
        <v>105</v>
      </c>
      <c r="P21" s="4">
        <f t="shared" si="5"/>
        <v>71.94946400647197</v>
      </c>
      <c r="Q21" s="4"/>
      <c r="R21" s="4"/>
      <c r="S21" s="3">
        <v>83599447.285839</v>
      </c>
      <c r="T21">
        <v>98</v>
      </c>
      <c r="V21">
        <f t="shared" si="12"/>
        <v>33</v>
      </c>
      <c r="W21" s="3">
        <f t="shared" si="13"/>
        <v>991298867.4683484</v>
      </c>
    </row>
    <row r="22" spans="1:23" ht="12.75">
      <c r="A22">
        <v>34</v>
      </c>
      <c r="B22" s="1">
        <v>0.000625</v>
      </c>
      <c r="C22" s="1">
        <f t="shared" si="6"/>
        <v>0.999375</v>
      </c>
      <c r="D22" s="3">
        <f t="shared" si="14"/>
        <v>990682279.5727831</v>
      </c>
      <c r="E22" s="3">
        <f t="shared" si="7"/>
        <v>619176.4247329235</v>
      </c>
      <c r="F22" s="4">
        <f>SUM(D23:D$104)/D22</f>
        <v>48.989441117754644</v>
      </c>
      <c r="G22">
        <f t="shared" si="8"/>
        <v>86</v>
      </c>
      <c r="H22" s="4">
        <f t="shared" si="0"/>
        <v>51.473115186396754</v>
      </c>
      <c r="I22">
        <f t="shared" si="9"/>
        <v>93</v>
      </c>
      <c r="J22" s="4">
        <f t="shared" si="1"/>
        <v>58.099353049236555</v>
      </c>
      <c r="K22">
        <f t="shared" si="10"/>
        <v>98</v>
      </c>
      <c r="L22" s="4">
        <f t="shared" si="2"/>
        <v>63.24539155910357</v>
      </c>
      <c r="M22">
        <f t="shared" si="11"/>
        <v>101</v>
      </c>
      <c r="N22" s="4">
        <f t="shared" si="3"/>
        <v>66.13273134037767</v>
      </c>
      <c r="O22">
        <f t="shared" si="4"/>
        <v>105</v>
      </c>
      <c r="P22" s="4">
        <f t="shared" si="5"/>
        <v>70.95076125163722</v>
      </c>
      <c r="Q22" s="4"/>
      <c r="R22" s="4"/>
      <c r="S22" s="3">
        <v>104098529.76769313</v>
      </c>
      <c r="T22">
        <v>97</v>
      </c>
      <c r="V22">
        <f t="shared" si="12"/>
        <v>34</v>
      </c>
      <c r="W22" s="3">
        <f t="shared" si="13"/>
        <v>990682279.5727831</v>
      </c>
    </row>
    <row r="23" spans="1:23" ht="12.75">
      <c r="A23">
        <v>35</v>
      </c>
      <c r="B23" s="1">
        <v>0.000629</v>
      </c>
      <c r="C23" s="1">
        <f t="shared" si="6"/>
        <v>0.999371</v>
      </c>
      <c r="D23" s="3">
        <f t="shared" si="14"/>
        <v>990063103.1480502</v>
      </c>
      <c r="E23" s="3">
        <f t="shared" si="7"/>
        <v>622749.6918801069</v>
      </c>
      <c r="F23" s="4">
        <f>SUM(D24:D$104)/D23</f>
        <v>48.020078666921464</v>
      </c>
      <c r="G23">
        <f t="shared" si="8"/>
        <v>86</v>
      </c>
      <c r="H23" s="4">
        <f t="shared" si="0"/>
        <v>50.481697708647545</v>
      </c>
      <c r="I23">
        <f t="shared" si="9"/>
        <v>93</v>
      </c>
      <c r="J23" s="4">
        <f t="shared" si="1"/>
        <v>57.103824012271204</v>
      </c>
      <c r="K23">
        <f t="shared" si="10"/>
        <v>98</v>
      </c>
      <c r="L23" s="4">
        <f t="shared" si="2"/>
        <v>62.24841206709597</v>
      </c>
      <c r="M23">
        <f t="shared" si="11"/>
        <v>101</v>
      </c>
      <c r="N23" s="4">
        <f t="shared" si="3"/>
        <v>65.13524156136451</v>
      </c>
      <c r="O23">
        <f t="shared" si="4"/>
        <v>105</v>
      </c>
      <c r="P23" s="4">
        <f t="shared" si="5"/>
        <v>69.95206394283372</v>
      </c>
      <c r="Q23" s="4"/>
      <c r="R23" s="4"/>
      <c r="S23" s="3">
        <v>127729511.17028528</v>
      </c>
      <c r="T23">
        <v>96</v>
      </c>
      <c r="V23">
        <f t="shared" si="12"/>
        <v>35</v>
      </c>
      <c r="W23" s="3">
        <f t="shared" si="13"/>
        <v>990063103.1480502</v>
      </c>
    </row>
    <row r="24" spans="1:23" ht="12.75">
      <c r="A24">
        <v>36</v>
      </c>
      <c r="B24" s="1">
        <v>0.000636</v>
      </c>
      <c r="C24" s="1">
        <f t="shared" si="6"/>
        <v>0.999364</v>
      </c>
      <c r="D24" s="3">
        <f t="shared" si="14"/>
        <v>989440353.4561701</v>
      </c>
      <c r="E24" s="3">
        <f t="shared" si="7"/>
        <v>629284.0647981167</v>
      </c>
      <c r="F24" s="4">
        <f>SUM(D25:D$104)/D24</f>
        <v>47.05030230707262</v>
      </c>
      <c r="G24">
        <f t="shared" si="8"/>
        <v>86</v>
      </c>
      <c r="H24" s="4">
        <f t="shared" si="0"/>
        <v>49.49032976063425</v>
      </c>
      <c r="I24">
        <f t="shared" si="9"/>
        <v>93</v>
      </c>
      <c r="J24" s="4">
        <f t="shared" si="1"/>
        <v>56.108320777233516</v>
      </c>
      <c r="K24">
        <f t="shared" si="10"/>
        <v>98</v>
      </c>
      <c r="L24" s="4">
        <f t="shared" si="2"/>
        <v>61.251450006439995</v>
      </c>
      <c r="M24">
        <f t="shared" si="11"/>
        <v>101</v>
      </c>
      <c r="N24" s="4">
        <f t="shared" si="3"/>
        <v>64.13776626883667</v>
      </c>
      <c r="O24">
        <f t="shared" si="4"/>
        <v>105</v>
      </c>
      <c r="P24" s="4">
        <f t="shared" si="5"/>
        <v>68.95337415186111</v>
      </c>
      <c r="Q24" s="4"/>
      <c r="R24" s="4"/>
      <c r="S24" s="3">
        <v>154461741.36270446</v>
      </c>
      <c r="T24">
        <v>95</v>
      </c>
      <c r="V24">
        <f t="shared" si="12"/>
        <v>36</v>
      </c>
      <c r="W24" s="3">
        <f t="shared" si="13"/>
        <v>989440353.4561701</v>
      </c>
    </row>
    <row r="25" spans="1:23" ht="12.75">
      <c r="A25">
        <v>37</v>
      </c>
      <c r="B25" s="1">
        <v>0.000657</v>
      </c>
      <c r="C25" s="1">
        <f t="shared" si="6"/>
        <v>0.999343</v>
      </c>
      <c r="D25" s="3">
        <f t="shared" si="14"/>
        <v>988811069.391372</v>
      </c>
      <c r="E25" s="3">
        <f t="shared" si="7"/>
        <v>649648.8725901842</v>
      </c>
      <c r="F25" s="4">
        <f>SUM(D26:D$104)/D25</f>
        <v>46.08024534311084</v>
      </c>
      <c r="G25">
        <f t="shared" si="8"/>
        <v>86</v>
      </c>
      <c r="H25" s="4">
        <f t="shared" si="0"/>
        <v>48.49905238680745</v>
      </c>
      <c r="I25">
        <f t="shared" si="9"/>
        <v>93</v>
      </c>
      <c r="J25" s="4">
        <f t="shared" si="1"/>
        <v>55.11286472574257</v>
      </c>
      <c r="K25">
        <f t="shared" si="10"/>
        <v>98</v>
      </c>
      <c r="L25" s="4">
        <f t="shared" si="2"/>
        <v>60.25451982220055</v>
      </c>
      <c r="M25">
        <f t="shared" si="11"/>
        <v>101</v>
      </c>
      <c r="N25" s="4">
        <f t="shared" si="3"/>
        <v>63.14031746749838</v>
      </c>
      <c r="O25">
        <f t="shared" si="4"/>
        <v>105</v>
      </c>
      <c r="P25" s="4">
        <f t="shared" si="5"/>
        <v>67.95469810861813</v>
      </c>
      <c r="Q25" s="4"/>
      <c r="R25" s="4"/>
      <c r="S25" s="3">
        <v>184140822.5834078</v>
      </c>
      <c r="T25">
        <v>94</v>
      </c>
      <c r="V25">
        <f t="shared" si="12"/>
        <v>37</v>
      </c>
      <c r="W25" s="3">
        <f t="shared" si="13"/>
        <v>988811069.391372</v>
      </c>
    </row>
    <row r="26" spans="1:23" ht="12.75">
      <c r="A26">
        <v>38</v>
      </c>
      <c r="B26" s="1">
        <v>0.000696</v>
      </c>
      <c r="C26" s="1">
        <f t="shared" si="6"/>
        <v>0.999304</v>
      </c>
      <c r="D26" s="3">
        <f t="shared" si="14"/>
        <v>988161420.5187818</v>
      </c>
      <c r="E26" s="3">
        <f t="shared" si="7"/>
        <v>687760.3486810923</v>
      </c>
      <c r="F26" s="4">
        <f>SUM(D27:D$104)/D26</f>
        <v>45.11053996786973</v>
      </c>
      <c r="G26">
        <f t="shared" si="8"/>
        <v>86</v>
      </c>
      <c r="H26" s="4">
        <f t="shared" si="0"/>
        <v>47.50805729345683</v>
      </c>
      <c r="I26">
        <f t="shared" si="9"/>
        <v>93</v>
      </c>
      <c r="J26" s="4">
        <f t="shared" si="1"/>
        <v>54.11755572491312</v>
      </c>
      <c r="K26">
        <f t="shared" si="10"/>
        <v>98</v>
      </c>
      <c r="L26" s="4">
        <f t="shared" si="2"/>
        <v>59.2576889829333</v>
      </c>
      <c r="M26">
        <f t="shared" si="11"/>
        <v>101</v>
      </c>
      <c r="N26" s="4">
        <f t="shared" si="3"/>
        <v>62.14295122771422</v>
      </c>
      <c r="O26">
        <f t="shared" si="4"/>
        <v>105</v>
      </c>
      <c r="P26" s="4">
        <f t="shared" si="5"/>
        <v>66.95606491108886</v>
      </c>
      <c r="Q26" s="4"/>
      <c r="R26" s="4"/>
      <c r="S26" s="3">
        <v>216488285.7522185</v>
      </c>
      <c r="T26">
        <v>93</v>
      </c>
      <c r="V26">
        <f t="shared" si="12"/>
        <v>38</v>
      </c>
      <c r="W26" s="3">
        <f t="shared" si="13"/>
        <v>988161420.5187818</v>
      </c>
    </row>
    <row r="27" spans="1:23" ht="12.75">
      <c r="A27">
        <v>39</v>
      </c>
      <c r="B27" s="1">
        <v>0.000749</v>
      </c>
      <c r="C27" s="1">
        <f t="shared" si="6"/>
        <v>0.999251</v>
      </c>
      <c r="D27" s="3">
        <f t="shared" si="14"/>
        <v>987473660.1701007</v>
      </c>
      <c r="E27" s="3">
        <f t="shared" si="7"/>
        <v>739617.7714674473</v>
      </c>
      <c r="F27" s="4">
        <f>SUM(D28:D$104)/D27</f>
        <v>44.14195877117448</v>
      </c>
      <c r="G27">
        <f t="shared" si="8"/>
        <v>86</v>
      </c>
      <c r="H27" s="4">
        <f t="shared" si="0"/>
        <v>46.5175904705288</v>
      </c>
      <c r="I27">
        <f t="shared" si="9"/>
        <v>93</v>
      </c>
      <c r="J27" s="4">
        <f t="shared" si="1"/>
        <v>53.12252192028623</v>
      </c>
      <c r="K27">
        <f t="shared" si="10"/>
        <v>98</v>
      </c>
      <c r="L27" s="4">
        <f t="shared" si="2"/>
        <v>58.26104406162666</v>
      </c>
      <c r="M27">
        <f t="shared" si="11"/>
        <v>101</v>
      </c>
      <c r="N27" s="4">
        <f t="shared" si="3"/>
        <v>61.14573949676358</v>
      </c>
      <c r="O27">
        <f t="shared" si="4"/>
        <v>105</v>
      </c>
      <c r="P27" s="4">
        <f t="shared" si="5"/>
        <v>65.9575118966583</v>
      </c>
      <c r="Q27" s="4"/>
      <c r="R27" s="4"/>
      <c r="S27" s="3">
        <v>251110380.58587688</v>
      </c>
      <c r="T27">
        <v>92</v>
      </c>
      <c r="V27">
        <f t="shared" si="12"/>
        <v>39</v>
      </c>
      <c r="W27" s="3">
        <f t="shared" si="13"/>
        <v>987473660.1701007</v>
      </c>
    </row>
    <row r="28" spans="1:23" ht="12.75">
      <c r="A28">
        <v>40</v>
      </c>
      <c r="B28" s="1">
        <v>0.000818</v>
      </c>
      <c r="C28" s="1">
        <f t="shared" si="6"/>
        <v>0.999182</v>
      </c>
      <c r="D28" s="3">
        <f t="shared" si="14"/>
        <v>986734042.3986332</v>
      </c>
      <c r="E28" s="3">
        <f t="shared" si="7"/>
        <v>807148.4466820955</v>
      </c>
      <c r="F28" s="4">
        <f>SUM(D29:D$104)/D28</f>
        <v>43.175045880539</v>
      </c>
      <c r="G28">
        <f t="shared" si="8"/>
        <v>86</v>
      </c>
      <c r="H28" s="4">
        <f t="shared" si="0"/>
        <v>45.52784245320635</v>
      </c>
      <c r="I28">
        <f t="shared" si="9"/>
        <v>93</v>
      </c>
      <c r="J28" s="4">
        <f t="shared" si="1"/>
        <v>52.12786256890253</v>
      </c>
      <c r="K28">
        <f t="shared" si="10"/>
        <v>98</v>
      </c>
      <c r="L28" s="4">
        <f t="shared" si="2"/>
        <v>57.26465211468036</v>
      </c>
      <c r="M28">
        <f t="shared" si="11"/>
        <v>101</v>
      </c>
      <c r="N28" s="4">
        <f t="shared" si="3"/>
        <v>60.148738002485075</v>
      </c>
      <c r="O28">
        <f t="shared" si="4"/>
        <v>105</v>
      </c>
      <c r="P28" s="4">
        <f t="shared" si="5"/>
        <v>64.95906798555507</v>
      </c>
      <c r="Q28" s="4"/>
      <c r="R28" s="4"/>
      <c r="S28" s="3">
        <v>287471829.93942493</v>
      </c>
      <c r="T28">
        <v>91</v>
      </c>
      <c r="V28">
        <f t="shared" si="12"/>
        <v>40</v>
      </c>
      <c r="W28" s="3">
        <f t="shared" si="13"/>
        <v>986734042.3986332</v>
      </c>
    </row>
    <row r="29" spans="1:23" ht="12.75">
      <c r="A29">
        <v>41</v>
      </c>
      <c r="B29" s="1">
        <v>0.000904</v>
      </c>
      <c r="C29" s="1">
        <f t="shared" si="6"/>
        <v>0.999096</v>
      </c>
      <c r="D29" s="3">
        <f t="shared" si="14"/>
        <v>985926893.9519511</v>
      </c>
      <c r="E29" s="3">
        <f t="shared" si="7"/>
        <v>891277.9121326208</v>
      </c>
      <c r="F29" s="4">
        <f>SUM(D30:D$104)/D29</f>
        <v>42.210391981179605</v>
      </c>
      <c r="G29">
        <f t="shared" si="8"/>
        <v>86</v>
      </c>
      <c r="H29" s="4">
        <f t="shared" si="0"/>
        <v>44.539030491423944</v>
      </c>
      <c r="I29">
        <f t="shared" si="9"/>
        <v>93</v>
      </c>
      <c r="J29" s="4">
        <f t="shared" si="1"/>
        <v>51.13369084453518</v>
      </c>
      <c r="K29">
        <f t="shared" si="10"/>
        <v>98</v>
      </c>
      <c r="L29" s="4">
        <f t="shared" si="2"/>
        <v>56.268589600406344</v>
      </c>
      <c r="M29">
        <f t="shared" si="11"/>
        <v>101</v>
      </c>
      <c r="N29" s="4">
        <f t="shared" si="3"/>
        <v>59.15201028626305</v>
      </c>
      <c r="O29">
        <f t="shared" si="4"/>
        <v>105</v>
      </c>
      <c r="P29" s="4">
        <f t="shared" si="5"/>
        <v>63.9607661528847</v>
      </c>
      <c r="Q29" s="4"/>
      <c r="R29" s="4"/>
      <c r="S29" s="3">
        <v>325017162.51933324</v>
      </c>
      <c r="T29">
        <v>90</v>
      </c>
      <c r="V29">
        <f t="shared" si="12"/>
        <v>41</v>
      </c>
      <c r="W29" s="3">
        <f t="shared" si="13"/>
        <v>985926893.9519511</v>
      </c>
    </row>
    <row r="30" spans="1:23" ht="12.75">
      <c r="A30">
        <v>42</v>
      </c>
      <c r="B30" s="1">
        <v>0.001007</v>
      </c>
      <c r="C30" s="1">
        <f t="shared" si="6"/>
        <v>0.998993</v>
      </c>
      <c r="D30" s="3">
        <f t="shared" si="14"/>
        <v>985035616.0398185</v>
      </c>
      <c r="E30" s="3">
        <f t="shared" si="7"/>
        <v>991930.8653520346</v>
      </c>
      <c r="F30" s="4">
        <f>SUM(D31:D$104)/D30</f>
        <v>41.24858470174999</v>
      </c>
      <c r="G30">
        <f t="shared" si="8"/>
        <v>86</v>
      </c>
      <c r="H30" s="4">
        <f t="shared" si="0"/>
        <v>43.55138466417175</v>
      </c>
      <c r="I30">
        <f t="shared" si="9"/>
        <v>93</v>
      </c>
      <c r="J30" s="4">
        <f t="shared" si="1"/>
        <v>50.14012660410155</v>
      </c>
      <c r="K30">
        <f t="shared" si="10"/>
        <v>98</v>
      </c>
      <c r="L30" s="4">
        <f t="shared" si="2"/>
        <v>55.27293749213722</v>
      </c>
      <c r="M30">
        <f t="shared" si="11"/>
        <v>101</v>
      </c>
      <c r="N30" s="4">
        <f t="shared" si="3"/>
        <v>58.15562364173134</v>
      </c>
      <c r="O30">
        <f t="shared" si="4"/>
        <v>105</v>
      </c>
      <c r="P30" s="4">
        <f t="shared" si="5"/>
        <v>62.96264132100059</v>
      </c>
      <c r="Q30" s="4"/>
      <c r="R30" s="4"/>
      <c r="S30" s="3">
        <v>363175260.82354105</v>
      </c>
      <c r="T30">
        <v>89</v>
      </c>
      <c r="V30">
        <f t="shared" si="12"/>
        <v>42</v>
      </c>
      <c r="W30" s="3">
        <f t="shared" si="13"/>
        <v>985035616.0398185</v>
      </c>
    </row>
    <row r="31" spans="1:23" ht="12.75">
      <c r="A31">
        <v>43</v>
      </c>
      <c r="B31" s="1">
        <v>0.00113</v>
      </c>
      <c r="C31" s="1">
        <f t="shared" si="6"/>
        <v>0.99887</v>
      </c>
      <c r="D31" s="3">
        <f t="shared" si="14"/>
        <v>984043685.1744665</v>
      </c>
      <c r="E31" s="3">
        <f t="shared" si="7"/>
        <v>1111969.3642470837</v>
      </c>
      <c r="F31" s="4">
        <f>SUM(D32:D$104)/D31</f>
        <v>40.29016389679407</v>
      </c>
      <c r="G31">
        <f t="shared" si="8"/>
        <v>86</v>
      </c>
      <c r="H31" s="4">
        <f t="shared" si="0"/>
        <v>42.56513400665813</v>
      </c>
      <c r="I31">
        <f t="shared" si="9"/>
        <v>93</v>
      </c>
      <c r="J31" s="4">
        <f t="shared" si="1"/>
        <v>49.14728916077321</v>
      </c>
      <c r="K31">
        <f t="shared" si="10"/>
        <v>98</v>
      </c>
      <c r="L31" s="4">
        <f t="shared" si="2"/>
        <v>54.27777639586</v>
      </c>
      <c r="M31">
        <f t="shared" si="11"/>
        <v>101</v>
      </c>
      <c r="N31" s="4">
        <f t="shared" si="3"/>
        <v>57.15964505723787</v>
      </c>
      <c r="O31">
        <f t="shared" si="4"/>
        <v>105</v>
      </c>
      <c r="P31" s="4">
        <f t="shared" si="5"/>
        <v>61.964728253826536</v>
      </c>
      <c r="Q31" s="4"/>
      <c r="R31" s="4"/>
      <c r="S31" s="3">
        <v>401404193.39399874</v>
      </c>
      <c r="T31">
        <v>88</v>
      </c>
      <c r="V31">
        <f t="shared" si="12"/>
        <v>43</v>
      </c>
      <c r="W31" s="3">
        <f t="shared" si="13"/>
        <v>984043685.1744665</v>
      </c>
    </row>
    <row r="32" spans="1:23" ht="12.75">
      <c r="A32">
        <v>44</v>
      </c>
      <c r="B32" s="1">
        <v>0.00127</v>
      </c>
      <c r="C32" s="1">
        <f t="shared" si="6"/>
        <v>0.99873</v>
      </c>
      <c r="D32" s="3">
        <f t="shared" si="14"/>
        <v>982931715.8102194</v>
      </c>
      <c r="E32" s="3">
        <f t="shared" si="7"/>
        <v>1248323.2790789604</v>
      </c>
      <c r="F32" s="4">
        <f>SUM(D33:D$104)/D32</f>
        <v>39.335743286708045</v>
      </c>
      <c r="G32">
        <f t="shared" si="8"/>
        <v>86</v>
      </c>
      <c r="H32" s="4">
        <f t="shared" si="0"/>
        <v>41.58054722562068</v>
      </c>
      <c r="I32">
        <f t="shared" si="9"/>
        <v>93</v>
      </c>
      <c r="J32" s="4">
        <f t="shared" si="1"/>
        <v>48.15531849413382</v>
      </c>
      <c r="K32">
        <f t="shared" si="10"/>
        <v>98</v>
      </c>
      <c r="L32" s="4">
        <f t="shared" si="2"/>
        <v>53.283200879444735</v>
      </c>
      <c r="M32">
        <f t="shared" si="11"/>
        <v>101</v>
      </c>
      <c r="N32" s="4">
        <f t="shared" si="3"/>
        <v>56.164153124282024</v>
      </c>
      <c r="O32">
        <f t="shared" si="4"/>
        <v>105</v>
      </c>
      <c r="P32" s="4">
        <f t="shared" si="5"/>
        <v>60.96706773679733</v>
      </c>
      <c r="Q32" s="4"/>
      <c r="R32" s="4"/>
      <c r="S32" s="3">
        <v>439232667.663883</v>
      </c>
      <c r="T32">
        <v>87</v>
      </c>
      <c r="V32">
        <f t="shared" si="12"/>
        <v>44</v>
      </c>
      <c r="W32" s="3">
        <f t="shared" si="13"/>
        <v>982931715.8102194</v>
      </c>
    </row>
    <row r="33" spans="1:23" ht="12.75">
      <c r="A33">
        <v>45</v>
      </c>
      <c r="B33" s="1">
        <v>0.001426</v>
      </c>
      <c r="C33" s="1">
        <f t="shared" si="6"/>
        <v>0.998574</v>
      </c>
      <c r="D33" s="3">
        <f t="shared" si="14"/>
        <v>981683392.5311404</v>
      </c>
      <c r="E33" s="3">
        <f t="shared" si="7"/>
        <v>1399880.5177494287</v>
      </c>
      <c r="F33" s="4">
        <f>SUM(D34:D$104)/D33</f>
        <v>38.385763205979636</v>
      </c>
      <c r="G33">
        <f t="shared" si="8"/>
        <v>86</v>
      </c>
      <c r="H33" s="4">
        <f t="shared" si="0"/>
        <v>40.597850472144486</v>
      </c>
      <c r="I33">
        <f t="shared" si="9"/>
        <v>93</v>
      </c>
      <c r="J33" s="4">
        <f t="shared" si="1"/>
        <v>47.16433241490519</v>
      </c>
      <c r="K33">
        <f t="shared" si="10"/>
        <v>98</v>
      </c>
      <c r="L33" s="4">
        <f t="shared" si="2"/>
        <v>52.28929053384846</v>
      </c>
      <c r="M33">
        <f t="shared" si="11"/>
        <v>101</v>
      </c>
      <c r="N33" s="4">
        <f t="shared" si="3"/>
        <v>55.16921398766172</v>
      </c>
      <c r="O33">
        <f t="shared" si="4"/>
        <v>105</v>
      </c>
      <c r="P33" s="4">
        <f t="shared" si="5"/>
        <v>59.96969409607247</v>
      </c>
      <c r="Q33" s="4"/>
      <c r="R33" s="4"/>
      <c r="S33" s="3">
        <v>476335383.3432558</v>
      </c>
      <c r="T33">
        <v>86</v>
      </c>
      <c r="V33">
        <f t="shared" si="12"/>
        <v>45</v>
      </c>
      <c r="W33" s="3">
        <f t="shared" si="13"/>
        <v>981683392.5311404</v>
      </c>
    </row>
    <row r="34" spans="1:23" ht="12.75">
      <c r="A34">
        <v>46</v>
      </c>
      <c r="B34" s="1">
        <v>0.001597</v>
      </c>
      <c r="C34" s="1">
        <f t="shared" si="6"/>
        <v>0.998403</v>
      </c>
      <c r="D34" s="3">
        <f t="shared" si="14"/>
        <v>980283512.013391</v>
      </c>
      <c r="E34" s="3">
        <f t="shared" si="7"/>
        <v>1565512.7686853409</v>
      </c>
      <c r="F34" s="4">
        <f>SUM(D35:D$104)/D34</f>
        <v>37.44057947230715</v>
      </c>
      <c r="G34">
        <f t="shared" si="8"/>
        <v>86</v>
      </c>
      <c r="H34" s="4">
        <f t="shared" si="0"/>
        <v>39.61725448239443</v>
      </c>
      <c r="I34">
        <f t="shared" si="9"/>
        <v>93</v>
      </c>
      <c r="J34" s="4">
        <f t="shared" si="1"/>
        <v>46.174440703589596</v>
      </c>
      <c r="K34">
        <f t="shared" si="10"/>
        <v>98</v>
      </c>
      <c r="L34" s="4">
        <f t="shared" si="2"/>
        <v>51.29611952494592</v>
      </c>
      <c r="M34">
        <f t="shared" si="11"/>
        <v>101</v>
      </c>
      <c r="N34" s="4">
        <f t="shared" si="3"/>
        <v>54.17488928361027</v>
      </c>
      <c r="O34">
        <f t="shared" si="4"/>
        <v>105</v>
      </c>
      <c r="P34" s="4">
        <f t="shared" si="5"/>
        <v>58.972639318070236</v>
      </c>
      <c r="Q34" s="4"/>
      <c r="R34" s="4"/>
      <c r="S34" s="3">
        <v>512407321.5590482</v>
      </c>
      <c r="T34">
        <v>85</v>
      </c>
      <c r="V34">
        <f t="shared" si="12"/>
        <v>46</v>
      </c>
      <c r="W34" s="3">
        <f t="shared" si="13"/>
        <v>980283512.013391</v>
      </c>
    </row>
    <row r="35" spans="1:23" ht="12.75">
      <c r="A35">
        <v>47</v>
      </c>
      <c r="B35" s="1">
        <v>0.001783</v>
      </c>
      <c r="C35" s="1">
        <f t="shared" si="6"/>
        <v>0.998217</v>
      </c>
      <c r="D35" s="3">
        <f t="shared" si="14"/>
        <v>978717999.2447057</v>
      </c>
      <c r="E35" s="3">
        <f t="shared" si="7"/>
        <v>1745054.1926532984</v>
      </c>
      <c r="F35" s="4">
        <f>SUM(D36:D$104)/D35</f>
        <v>36.5004677192548</v>
      </c>
      <c r="G35">
        <f t="shared" si="8"/>
        <v>86</v>
      </c>
      <c r="H35" s="4">
        <f aca="true" t="shared" si="15" ref="H35:H66">G35-(D35/2-VLOOKUP(G35,$V$3:$W$104,2))/(VLOOKUP(G35-1,$V$3:$W$104,2)-VLOOKUP(G35,$V$3:$W$104,2))-A35</f>
        <v>38.63895435279396</v>
      </c>
      <c r="I35">
        <f t="shared" si="9"/>
        <v>93</v>
      </c>
      <c r="J35" s="4">
        <f aca="true" t="shared" si="16" ref="J35:J66">I35-(D35*0.25-VLOOKUP(I35,$V$3:$W$104,2))/(VLOOKUP(I35-1,$V$3:$W$104,2)-VLOOKUP(I35,$V$3:$W$104,2))-A35</f>
        <v>45.18574499335172</v>
      </c>
      <c r="K35">
        <f t="shared" si="10"/>
        <v>98</v>
      </c>
      <c r="L35" s="4">
        <f aca="true" t="shared" si="17" ref="L35:L66">K35-(D35*0.1-VLOOKUP(K35,$V$3:$W$104,2))/(VLOOKUP(K35-1,$V$3:$W$104,2)-VLOOKUP(K35,$V$3:$W$104,2))-A35</f>
        <v>50.30375651440666</v>
      </c>
      <c r="M35">
        <f t="shared" si="11"/>
        <v>101</v>
      </c>
      <c r="N35" s="4">
        <f aca="true" t="shared" si="18" ref="N35:N66">M35-(D35*0.05-VLOOKUP(M35,$V$3:$W$104,2))/(VLOOKUP(M35-1,$V$3:$W$104,2)-VLOOKUP(M35,$V$3:$W$104,2))-A35</f>
        <v>53.1812360740405</v>
      </c>
      <c r="O35">
        <f t="shared" si="4"/>
        <v>105</v>
      </c>
      <c r="P35" s="4">
        <f aca="true" t="shared" si="19" ref="P35:P66">O35-(D35*0.01-VLOOKUP(O35,$V$3:$W$104,2))/(VLOOKUP(O35-1,$V$3:$W$104,2)-VLOOKUP(O35,$V$3:$W$104,2))-A35</f>
        <v>57.97593301534344</v>
      </c>
      <c r="Q35" s="4"/>
      <c r="R35" s="4"/>
      <c r="S35" s="3">
        <v>547199935.027929</v>
      </c>
      <c r="T35">
        <v>84</v>
      </c>
      <c r="V35">
        <f t="shared" si="12"/>
        <v>47</v>
      </c>
      <c r="W35" s="3">
        <f t="shared" si="13"/>
        <v>978717999.2447057</v>
      </c>
    </row>
    <row r="36" spans="1:23" ht="12.75">
      <c r="A36">
        <v>48</v>
      </c>
      <c r="B36" s="1">
        <v>0.001979</v>
      </c>
      <c r="C36" s="1">
        <f t="shared" si="6"/>
        <v>0.998021</v>
      </c>
      <c r="D36" s="3">
        <f t="shared" si="14"/>
        <v>976972945.0520524</v>
      </c>
      <c r="E36" s="3">
        <f t="shared" si="7"/>
        <v>1933429.4582579136</v>
      </c>
      <c r="F36" s="4">
        <f>SUM(D37:D$104)/D36</f>
        <v>35.56566429869938</v>
      </c>
      <c r="G36">
        <f t="shared" si="8"/>
        <v>86</v>
      </c>
      <c r="H36" s="4">
        <f t="shared" si="15"/>
        <v>37.66314288103736</v>
      </c>
      <c r="I36">
        <f t="shared" si="9"/>
        <v>93</v>
      </c>
      <c r="J36" s="4">
        <f t="shared" si="16"/>
        <v>44.1983457198606</v>
      </c>
      <c r="K36">
        <f t="shared" si="10"/>
        <v>98</v>
      </c>
      <c r="L36" s="4">
        <f t="shared" si="17"/>
        <v>49.31226935489207</v>
      </c>
      <c r="M36">
        <f t="shared" si="11"/>
        <v>101</v>
      </c>
      <c r="N36" s="4">
        <f t="shared" si="18"/>
        <v>52.188310748531634</v>
      </c>
      <c r="O36">
        <f t="shared" si="4"/>
        <v>105</v>
      </c>
      <c r="P36" s="4">
        <f t="shared" si="19"/>
        <v>56.97960445153413</v>
      </c>
      <c r="Q36" s="4"/>
      <c r="R36" s="4"/>
      <c r="S36" s="3">
        <v>580516964.6639206</v>
      </c>
      <c r="T36">
        <v>83</v>
      </c>
      <c r="V36">
        <f t="shared" si="12"/>
        <v>48</v>
      </c>
      <c r="W36" s="3">
        <f t="shared" si="13"/>
        <v>976972945.0520524</v>
      </c>
    </row>
    <row r="37" spans="1:23" ht="12.75">
      <c r="A37">
        <v>49</v>
      </c>
      <c r="B37" s="1">
        <v>0.002187</v>
      </c>
      <c r="C37" s="1">
        <f t="shared" si="6"/>
        <v>0.997813</v>
      </c>
      <c r="D37" s="3">
        <f t="shared" si="14"/>
        <v>975039515.5937945</v>
      </c>
      <c r="E37" s="3">
        <f t="shared" si="7"/>
        <v>2132411.420603633</v>
      </c>
      <c r="F37" s="4">
        <f>SUM(D38:D$104)/D37</f>
        <v>34.636188315375506</v>
      </c>
      <c r="G37">
        <f t="shared" si="8"/>
        <v>86</v>
      </c>
      <c r="H37" s="4">
        <f t="shared" si="15"/>
        <v>36.68994251468459</v>
      </c>
      <c r="I37">
        <f t="shared" si="9"/>
        <v>93</v>
      </c>
      <c r="J37" s="4">
        <f t="shared" si="16"/>
        <v>43.212306670718334</v>
      </c>
      <c r="K37">
        <f t="shared" si="10"/>
        <v>98</v>
      </c>
      <c r="L37" s="4">
        <f t="shared" si="17"/>
        <v>48.32170114024133</v>
      </c>
      <c r="M37">
        <f t="shared" si="11"/>
        <v>101</v>
      </c>
      <c r="N37" s="4">
        <f t="shared" si="18"/>
        <v>51.19614912061563</v>
      </c>
      <c r="O37">
        <f t="shared" si="4"/>
        <v>105</v>
      </c>
      <c r="P37" s="4">
        <f t="shared" si="19"/>
        <v>55.98367221224612</v>
      </c>
      <c r="Q37" s="4"/>
      <c r="R37" s="4"/>
      <c r="S37" s="3">
        <v>612208552.5976928</v>
      </c>
      <c r="T37">
        <v>82</v>
      </c>
      <c r="V37">
        <f t="shared" si="12"/>
        <v>49</v>
      </c>
      <c r="W37" s="3">
        <f t="shared" si="13"/>
        <v>975039515.5937945</v>
      </c>
    </row>
    <row r="38" spans="1:23" ht="12.75">
      <c r="A38">
        <v>50</v>
      </c>
      <c r="B38" s="1">
        <v>0.002409</v>
      </c>
      <c r="C38" s="1">
        <f t="shared" si="6"/>
        <v>0.997591</v>
      </c>
      <c r="D38" s="3">
        <f t="shared" si="14"/>
        <v>972907104.1731908</v>
      </c>
      <c r="E38" s="3">
        <f t="shared" si="7"/>
        <v>2343733.2139532566</v>
      </c>
      <c r="F38" s="4">
        <f>SUM(D39:D$104)/D38</f>
        <v>33.712103686137084</v>
      </c>
      <c r="G38">
        <f t="shared" si="8"/>
        <v>86</v>
      </c>
      <c r="H38" s="4">
        <f t="shared" si="15"/>
        <v>35.71950027517762</v>
      </c>
      <c r="I38">
        <f t="shared" si="9"/>
        <v>93</v>
      </c>
      <c r="J38" s="4">
        <f t="shared" si="16"/>
        <v>42.227704434998984</v>
      </c>
      <c r="K38">
        <f t="shared" si="10"/>
        <v>98</v>
      </c>
      <c r="L38" s="4">
        <f t="shared" si="17"/>
        <v>47.332103612754395</v>
      </c>
      <c r="M38">
        <f t="shared" si="11"/>
        <v>101</v>
      </c>
      <c r="N38" s="4">
        <f t="shared" si="18"/>
        <v>50.2047941912074</v>
      </c>
      <c r="O38">
        <f t="shared" si="4"/>
        <v>105</v>
      </c>
      <c r="P38" s="4">
        <f t="shared" si="19"/>
        <v>54.98815861301006</v>
      </c>
      <c r="Q38" s="4"/>
      <c r="R38" s="4"/>
      <c r="S38" s="3">
        <v>642166923.933016</v>
      </c>
      <c r="T38">
        <v>81</v>
      </c>
      <c r="V38">
        <f t="shared" si="12"/>
        <v>50</v>
      </c>
      <c r="W38" s="3">
        <f t="shared" si="13"/>
        <v>972907104.1731908</v>
      </c>
    </row>
    <row r="39" spans="1:23" ht="12.75">
      <c r="A39">
        <v>51</v>
      </c>
      <c r="B39" s="1">
        <v>0.002646</v>
      </c>
      <c r="C39" s="1">
        <f t="shared" si="6"/>
        <v>0.997354</v>
      </c>
      <c r="D39" s="3">
        <f t="shared" si="14"/>
        <v>970563370.9592376</v>
      </c>
      <c r="E39" s="3">
        <f t="shared" si="7"/>
        <v>2568110.679558158</v>
      </c>
      <c r="F39" s="4">
        <f>SUM(D40:D$104)/D39</f>
        <v>32.7935122571646</v>
      </c>
      <c r="G39">
        <f t="shared" si="8"/>
        <v>86</v>
      </c>
      <c r="H39" s="4">
        <f t="shared" si="15"/>
        <v>34.75198720726223</v>
      </c>
      <c r="I39">
        <f t="shared" si="9"/>
        <v>93</v>
      </c>
      <c r="J39" s="4">
        <f t="shared" si="16"/>
        <v>41.244628116431414</v>
      </c>
      <c r="K39">
        <f t="shared" si="10"/>
        <v>98</v>
      </c>
      <c r="L39" s="4">
        <f t="shared" si="17"/>
        <v>46.343536969423056</v>
      </c>
      <c r="M39">
        <f t="shared" si="11"/>
        <v>101</v>
      </c>
      <c r="N39" s="4">
        <f t="shared" si="18"/>
        <v>49.21429598757142</v>
      </c>
      <c r="O39">
        <f t="shared" si="4"/>
        <v>105</v>
      </c>
      <c r="P39" s="4">
        <f t="shared" si="19"/>
        <v>53.9930896157143</v>
      </c>
      <c r="Q39" s="4"/>
      <c r="R39" s="4"/>
      <c r="S39" s="3">
        <v>670327377.0425745</v>
      </c>
      <c r="T39">
        <v>80</v>
      </c>
      <c r="V39">
        <f t="shared" si="12"/>
        <v>51</v>
      </c>
      <c r="W39" s="3">
        <f t="shared" si="13"/>
        <v>970563370.9592376</v>
      </c>
    </row>
    <row r="40" spans="1:23" ht="12.75">
      <c r="A40">
        <v>52</v>
      </c>
      <c r="B40" s="1">
        <v>0.002896</v>
      </c>
      <c r="C40" s="1">
        <f t="shared" si="6"/>
        <v>0.997104</v>
      </c>
      <c r="D40" s="3">
        <f t="shared" si="14"/>
        <v>967995260.2796794</v>
      </c>
      <c r="E40" s="3">
        <f t="shared" si="7"/>
        <v>2803314.2737699747</v>
      </c>
      <c r="F40" s="4">
        <f>SUM(D41:D$104)/D40</f>
        <v>31.880514097466495</v>
      </c>
      <c r="G40">
        <f t="shared" si="8"/>
        <v>86</v>
      </c>
      <c r="H40" s="4">
        <f t="shared" si="15"/>
        <v>33.787584278096006</v>
      </c>
      <c r="I40">
        <f t="shared" si="9"/>
        <v>93</v>
      </c>
      <c r="J40" s="4">
        <f t="shared" si="16"/>
        <v>40.26317198770708</v>
      </c>
      <c r="K40">
        <f t="shared" si="10"/>
        <v>98</v>
      </c>
      <c r="L40" s="4">
        <f t="shared" si="17"/>
        <v>45.35606489930397</v>
      </c>
      <c r="M40">
        <f t="shared" si="11"/>
        <v>101</v>
      </c>
      <c r="N40" s="4">
        <f t="shared" si="18"/>
        <v>48.224707439084824</v>
      </c>
      <c r="O40">
        <f t="shared" si="4"/>
        <v>105</v>
      </c>
      <c r="P40" s="4">
        <f t="shared" si="19"/>
        <v>52.99849268831245</v>
      </c>
      <c r="Q40" s="4"/>
      <c r="R40" s="4"/>
      <c r="S40" s="3">
        <v>696666237.483098</v>
      </c>
      <c r="T40">
        <v>79</v>
      </c>
      <c r="V40">
        <f t="shared" si="12"/>
        <v>52</v>
      </c>
      <c r="W40" s="3">
        <f t="shared" si="13"/>
        <v>967995260.2796794</v>
      </c>
    </row>
    <row r="41" spans="1:23" ht="12.75">
      <c r="A41">
        <v>53</v>
      </c>
      <c r="B41" s="1">
        <v>0.003167</v>
      </c>
      <c r="C41" s="1">
        <f t="shared" si="6"/>
        <v>0.996833</v>
      </c>
      <c r="D41" s="3">
        <f t="shared" si="14"/>
        <v>965191946.0059094</v>
      </c>
      <c r="E41" s="3">
        <f t="shared" si="7"/>
        <v>3056762.893000722</v>
      </c>
      <c r="F41" s="4">
        <f>SUM(D42:D$104)/D41</f>
        <v>30.973108218868337</v>
      </c>
      <c r="G41">
        <f t="shared" si="8"/>
        <v>86</v>
      </c>
      <c r="H41" s="4">
        <f t="shared" si="15"/>
        <v>32.82644155070774</v>
      </c>
      <c r="I41">
        <f t="shared" si="9"/>
        <v>93</v>
      </c>
      <c r="J41" s="4">
        <f t="shared" si="16"/>
        <v>39.283414222378596</v>
      </c>
      <c r="K41">
        <f t="shared" si="10"/>
        <v>98</v>
      </c>
      <c r="L41" s="4">
        <f t="shared" si="17"/>
        <v>44.36974021514433</v>
      </c>
      <c r="M41">
        <f t="shared" si="11"/>
        <v>101</v>
      </c>
      <c r="N41" s="4">
        <f t="shared" si="18"/>
        <v>47.23607243626759</v>
      </c>
      <c r="O41">
        <f t="shared" si="4"/>
        <v>106</v>
      </c>
      <c r="P41" s="4">
        <f t="shared" si="19"/>
        <v>52.00599488649273</v>
      </c>
      <c r="Q41" s="4"/>
      <c r="R41" s="4"/>
      <c r="S41" s="3">
        <v>721194047.0223274</v>
      </c>
      <c r="T41">
        <v>78</v>
      </c>
      <c r="V41">
        <f t="shared" si="12"/>
        <v>53</v>
      </c>
      <c r="W41" s="3">
        <f t="shared" si="13"/>
        <v>965191946.0059094</v>
      </c>
    </row>
    <row r="42" spans="1:23" ht="12.75">
      <c r="A42">
        <v>54</v>
      </c>
      <c r="B42" s="1">
        <v>0.003453</v>
      </c>
      <c r="C42" s="1">
        <f t="shared" si="6"/>
        <v>0.996547</v>
      </c>
      <c r="D42" s="3">
        <f t="shared" si="14"/>
        <v>962135183.1129087</v>
      </c>
      <c r="E42" s="3">
        <f t="shared" si="7"/>
        <v>3322252.787288904</v>
      </c>
      <c r="F42" s="4">
        <f>SUM(D43:D$104)/D42</f>
        <v>30.071511696410873</v>
      </c>
      <c r="G42">
        <f t="shared" si="8"/>
        <v>86</v>
      </c>
      <c r="H42" s="4">
        <f t="shared" si="15"/>
        <v>31.868811922861227</v>
      </c>
      <c r="I42">
        <f t="shared" si="9"/>
        <v>93</v>
      </c>
      <c r="J42" s="4">
        <f t="shared" si="16"/>
        <v>38.305486564532416</v>
      </c>
      <c r="K42">
        <f t="shared" si="10"/>
        <v>98</v>
      </c>
      <c r="L42" s="4">
        <f t="shared" si="17"/>
        <v>43.38465192104974</v>
      </c>
      <c r="M42">
        <f t="shared" si="11"/>
        <v>101</v>
      </c>
      <c r="N42" s="4">
        <f t="shared" si="18"/>
        <v>46.24846494680142</v>
      </c>
      <c r="O42">
        <f t="shared" si="4"/>
        <v>106</v>
      </c>
      <c r="P42" s="4">
        <f t="shared" si="19"/>
        <v>51.0147759095789</v>
      </c>
      <c r="Q42" s="4"/>
      <c r="R42" s="4"/>
      <c r="S42" s="3">
        <v>743945384.7796589</v>
      </c>
      <c r="T42">
        <v>77</v>
      </c>
      <c r="V42">
        <f t="shared" si="12"/>
        <v>54</v>
      </c>
      <c r="W42" s="3">
        <f t="shared" si="13"/>
        <v>962135183.1129087</v>
      </c>
    </row>
    <row r="43" spans="1:23" ht="12.75">
      <c r="A43">
        <v>55</v>
      </c>
      <c r="B43" s="1">
        <v>0.003754</v>
      </c>
      <c r="C43" s="1">
        <f t="shared" si="6"/>
        <v>0.996246</v>
      </c>
      <c r="D43" s="3">
        <f t="shared" si="14"/>
        <v>958812930.3256198</v>
      </c>
      <c r="E43" s="3">
        <f t="shared" si="7"/>
        <v>3599383.740442395</v>
      </c>
      <c r="F43" s="4">
        <f>SUM(D44:D$104)/D43</f>
        <v>29.175708417576768</v>
      </c>
      <c r="G43">
        <f t="shared" si="8"/>
        <v>86</v>
      </c>
      <c r="H43" s="4">
        <f t="shared" si="15"/>
        <v>30.91486230096143</v>
      </c>
      <c r="I43">
        <f t="shared" si="9"/>
        <v>93</v>
      </c>
      <c r="J43" s="4">
        <f t="shared" si="16"/>
        <v>37.32947596207791</v>
      </c>
      <c r="K43">
        <f t="shared" si="10"/>
        <v>98</v>
      </c>
      <c r="L43" s="4">
        <f t="shared" si="17"/>
        <v>42.400858757576344</v>
      </c>
      <c r="M43">
        <f t="shared" si="11"/>
        <v>101</v>
      </c>
      <c r="N43" s="4">
        <f t="shared" si="18"/>
        <v>45.261933787566534</v>
      </c>
      <c r="O43">
        <f t="shared" si="4"/>
        <v>106</v>
      </c>
      <c r="P43" s="4">
        <f t="shared" si="19"/>
        <v>50.02431959335304</v>
      </c>
      <c r="Q43" s="4"/>
      <c r="R43" s="4"/>
      <c r="S43" s="3">
        <v>764969815.1800679</v>
      </c>
      <c r="T43">
        <v>76</v>
      </c>
      <c r="V43">
        <f t="shared" si="12"/>
        <v>55</v>
      </c>
      <c r="W43" s="3">
        <f t="shared" si="13"/>
        <v>958812930.3256198</v>
      </c>
    </row>
    <row r="44" spans="1:23" ht="12.75">
      <c r="A44">
        <v>56</v>
      </c>
      <c r="B44" s="1">
        <v>0.004069</v>
      </c>
      <c r="C44" s="1">
        <f t="shared" si="6"/>
        <v>0.995931</v>
      </c>
      <c r="D44" s="3">
        <f t="shared" si="14"/>
        <v>955213546.5851774</v>
      </c>
      <c r="E44" s="3">
        <f t="shared" si="7"/>
        <v>3886763.9210550785</v>
      </c>
      <c r="F44" s="4">
        <f>SUM(D45:D$104)/D44</f>
        <v>28.28564673542154</v>
      </c>
      <c r="G44">
        <f t="shared" si="8"/>
        <v>86</v>
      </c>
      <c r="H44" s="4">
        <f t="shared" si="15"/>
        <v>29.96475404394056</v>
      </c>
      <c r="I44">
        <f t="shared" si="9"/>
        <v>93</v>
      </c>
      <c r="J44" s="4">
        <f t="shared" si="16"/>
        <v>36.35546647303438</v>
      </c>
      <c r="K44">
        <f t="shared" si="10"/>
        <v>98</v>
      </c>
      <c r="L44" s="4">
        <f t="shared" si="17"/>
        <v>41.418417512918836</v>
      </c>
      <c r="M44">
        <f t="shared" si="11"/>
        <v>101</v>
      </c>
      <c r="N44" s="4">
        <f t="shared" si="18"/>
        <v>44.27652615291514</v>
      </c>
      <c r="O44">
        <f t="shared" si="4"/>
        <v>106</v>
      </c>
      <c r="P44" s="4">
        <f t="shared" si="19"/>
        <v>49.034659378553</v>
      </c>
      <c r="Q44" s="4"/>
      <c r="R44" s="4"/>
      <c r="S44" s="3">
        <v>784342285.284305</v>
      </c>
      <c r="T44">
        <v>75</v>
      </c>
      <c r="V44">
        <f t="shared" si="12"/>
        <v>56</v>
      </c>
      <c r="W44" s="3">
        <f t="shared" si="13"/>
        <v>955213546.5851774</v>
      </c>
    </row>
    <row r="45" spans="1:23" ht="12.75">
      <c r="A45">
        <v>57</v>
      </c>
      <c r="B45" s="1">
        <v>0.004398</v>
      </c>
      <c r="C45" s="1">
        <f t="shared" si="6"/>
        <v>0.995602</v>
      </c>
      <c r="D45" s="3">
        <f t="shared" si="14"/>
        <v>951326782.6641223</v>
      </c>
      <c r="E45" s="3">
        <f t="shared" si="7"/>
        <v>4183935.1901568174</v>
      </c>
      <c r="F45" s="4">
        <f>SUM(D46:D$104)/D45</f>
        <v>27.40121126405498</v>
      </c>
      <c r="G45">
        <f t="shared" si="8"/>
        <v>87</v>
      </c>
      <c r="H45" s="4">
        <f t="shared" si="15"/>
        <v>29.018111666461337</v>
      </c>
      <c r="I45">
        <f t="shared" si="9"/>
        <v>93</v>
      </c>
      <c r="J45" s="4">
        <f t="shared" si="16"/>
        <v>35.38353210525371</v>
      </c>
      <c r="K45">
        <f t="shared" si="10"/>
        <v>98</v>
      </c>
      <c r="L45" s="4">
        <f t="shared" si="17"/>
        <v>40.43737818554648</v>
      </c>
      <c r="M45">
        <f t="shared" si="11"/>
        <v>101</v>
      </c>
      <c r="N45" s="4">
        <f t="shared" si="18"/>
        <v>43.29228359453565</v>
      </c>
      <c r="O45">
        <f t="shared" si="4"/>
        <v>106</v>
      </c>
      <c r="P45" s="4">
        <f t="shared" si="19"/>
        <v>48.0458247076662</v>
      </c>
      <c r="Q45" s="4"/>
      <c r="R45" s="4"/>
      <c r="S45" s="3">
        <v>802148374.9105699</v>
      </c>
      <c r="T45">
        <v>74</v>
      </c>
      <c r="V45">
        <f t="shared" si="12"/>
        <v>57</v>
      </c>
      <c r="W45" s="3">
        <f t="shared" si="13"/>
        <v>951326782.6641223</v>
      </c>
    </row>
    <row r="46" spans="1:23" ht="12.75">
      <c r="A46">
        <v>58</v>
      </c>
      <c r="B46" s="1">
        <v>0.004736</v>
      </c>
      <c r="C46" s="1">
        <f t="shared" si="6"/>
        <v>0.995264</v>
      </c>
      <c r="D46" s="3">
        <f t="shared" si="14"/>
        <v>947142847.4739655</v>
      </c>
      <c r="E46" s="3">
        <f t="shared" si="7"/>
        <v>4485668.525636673</v>
      </c>
      <c r="F46" s="4">
        <f>SUM(D47:D$104)/D46</f>
        <v>26.522254137752814</v>
      </c>
      <c r="G46">
        <f t="shared" si="8"/>
        <v>87</v>
      </c>
      <c r="H46" s="4">
        <f t="shared" si="15"/>
        <v>28.074494805990966</v>
      </c>
      <c r="I46">
        <f t="shared" si="9"/>
        <v>93</v>
      </c>
      <c r="J46" s="4">
        <f t="shared" si="16"/>
        <v>34.41374355844752</v>
      </c>
      <c r="K46">
        <f t="shared" si="10"/>
        <v>98</v>
      </c>
      <c r="L46" s="4">
        <f t="shared" si="17"/>
        <v>39.4577885390043</v>
      </c>
      <c r="M46">
        <f t="shared" si="11"/>
        <v>101</v>
      </c>
      <c r="N46" s="4">
        <f t="shared" si="18"/>
        <v>42.30924580676205</v>
      </c>
      <c r="O46">
        <f t="shared" si="4"/>
        <v>106</v>
      </c>
      <c r="P46" s="4">
        <f t="shared" si="19"/>
        <v>47.05784370710511</v>
      </c>
      <c r="Q46" s="4"/>
      <c r="R46" s="4"/>
      <c r="S46" s="3">
        <v>818483672.0370861</v>
      </c>
      <c r="T46">
        <v>73</v>
      </c>
      <c r="V46">
        <f t="shared" si="12"/>
        <v>58</v>
      </c>
      <c r="W46" s="3">
        <f t="shared" si="13"/>
        <v>947142847.4739655</v>
      </c>
    </row>
    <row r="47" spans="1:23" ht="12.75">
      <c r="A47">
        <v>59</v>
      </c>
      <c r="B47" s="1">
        <v>0.005101</v>
      </c>
      <c r="C47" s="1">
        <f t="shared" si="6"/>
        <v>0.994899</v>
      </c>
      <c r="D47" s="3">
        <f t="shared" si="14"/>
        <v>942657178.9483289</v>
      </c>
      <c r="E47" s="3">
        <f t="shared" si="7"/>
        <v>4808494.269815445</v>
      </c>
      <c r="F47" s="4">
        <f>SUM(D48:D$104)/D47</f>
        <v>25.64846125023392</v>
      </c>
      <c r="G47">
        <f t="shared" si="8"/>
        <v>87</v>
      </c>
      <c r="H47" s="4">
        <f t="shared" si="15"/>
        <v>27.134944134881067</v>
      </c>
      <c r="I47">
        <f t="shared" si="9"/>
        <v>93</v>
      </c>
      <c r="J47" s="4">
        <f t="shared" si="16"/>
        <v>33.44613377448722</v>
      </c>
      <c r="K47">
        <f t="shared" si="10"/>
        <v>98</v>
      </c>
      <c r="L47" s="4">
        <f t="shared" si="17"/>
        <v>38.4796708282707</v>
      </c>
      <c r="M47">
        <f t="shared" si="11"/>
        <v>101</v>
      </c>
      <c r="N47" s="4">
        <f t="shared" si="18"/>
        <v>41.32743128479913</v>
      </c>
      <c r="O47">
        <f t="shared" si="4"/>
        <v>106</v>
      </c>
      <c r="P47" s="4">
        <f t="shared" si="19"/>
        <v>46.07072948210936</v>
      </c>
      <c r="Q47" s="4"/>
      <c r="R47" s="4"/>
      <c r="S47" s="3">
        <v>833443991.6878836</v>
      </c>
      <c r="T47">
        <v>72</v>
      </c>
      <c r="V47">
        <f t="shared" si="12"/>
        <v>59</v>
      </c>
      <c r="W47" s="3">
        <f t="shared" si="13"/>
        <v>942657178.9483289</v>
      </c>
    </row>
    <row r="48" spans="1:23" ht="12.75">
      <c r="A48">
        <v>60</v>
      </c>
      <c r="B48" s="1">
        <v>0.005509</v>
      </c>
      <c r="C48" s="1">
        <f t="shared" si="6"/>
        <v>0.994491</v>
      </c>
      <c r="D48" s="3">
        <f t="shared" si="14"/>
        <v>937848684.6785134</v>
      </c>
      <c r="E48" s="3">
        <f t="shared" si="7"/>
        <v>5166608.403893948</v>
      </c>
      <c r="F48" s="4">
        <f>SUM(D49:D$104)/D48</f>
        <v>24.779964850938555</v>
      </c>
      <c r="G48">
        <f t="shared" si="8"/>
        <v>87</v>
      </c>
      <c r="H48" s="4">
        <f t="shared" si="15"/>
        <v>26.199743896593517</v>
      </c>
      <c r="I48">
        <f t="shared" si="9"/>
        <v>93</v>
      </c>
      <c r="J48" s="4">
        <f t="shared" si="16"/>
        <v>32.48085505791127</v>
      </c>
      <c r="K48">
        <f t="shared" si="10"/>
        <v>98</v>
      </c>
      <c r="L48" s="4">
        <f t="shared" si="17"/>
        <v>37.50312794774945</v>
      </c>
      <c r="M48">
        <f t="shared" si="11"/>
        <v>101</v>
      </c>
      <c r="N48" s="4">
        <f t="shared" si="18"/>
        <v>40.34692553998883</v>
      </c>
      <c r="O48">
        <f t="shared" si="4"/>
        <v>106</v>
      </c>
      <c r="P48" s="4">
        <f t="shared" si="19"/>
        <v>45.08454262387764</v>
      </c>
      <c r="Q48" s="4"/>
      <c r="R48" s="4"/>
      <c r="S48" s="3">
        <v>847115590.1980907</v>
      </c>
      <c r="T48">
        <v>71</v>
      </c>
      <c r="V48">
        <f t="shared" si="12"/>
        <v>60</v>
      </c>
      <c r="W48" s="3">
        <f t="shared" si="13"/>
        <v>937848684.6785134</v>
      </c>
    </row>
    <row r="49" spans="1:23" ht="12.75">
      <c r="A49">
        <v>61</v>
      </c>
      <c r="B49" s="1">
        <v>0.005975</v>
      </c>
      <c r="C49" s="1">
        <f t="shared" si="6"/>
        <v>0.994025</v>
      </c>
      <c r="D49" s="3">
        <f t="shared" si="14"/>
        <v>932682076.2746195</v>
      </c>
      <c r="E49" s="3">
        <f t="shared" si="7"/>
        <v>5572775.405740857</v>
      </c>
      <c r="F49" s="4">
        <f>SUM(D50:D$104)/D49</f>
        <v>23.91723389245207</v>
      </c>
      <c r="G49">
        <f t="shared" si="8"/>
        <v>87</v>
      </c>
      <c r="H49" s="4">
        <f t="shared" si="15"/>
        <v>25.26936964108809</v>
      </c>
      <c r="I49">
        <f t="shared" si="9"/>
        <v>93</v>
      </c>
      <c r="J49" s="4">
        <f t="shared" si="16"/>
        <v>31.518162219918054</v>
      </c>
      <c r="K49">
        <f t="shared" si="10"/>
        <v>98</v>
      </c>
      <c r="L49" s="4">
        <f t="shared" si="17"/>
        <v>36.5283320436326</v>
      </c>
      <c r="M49">
        <f t="shared" si="11"/>
        <v>101</v>
      </c>
      <c r="N49" s="4">
        <f t="shared" si="18"/>
        <v>39.36787163600957</v>
      </c>
      <c r="O49">
        <f t="shared" si="4"/>
        <v>106</v>
      </c>
      <c r="P49" s="4">
        <f t="shared" si="19"/>
        <v>44.09938450375512</v>
      </c>
      <c r="Q49" s="4"/>
      <c r="R49" s="4"/>
      <c r="S49" s="3">
        <v>859596065.4726886</v>
      </c>
      <c r="T49">
        <v>70</v>
      </c>
      <c r="V49">
        <f t="shared" si="12"/>
        <v>61</v>
      </c>
      <c r="W49" s="3">
        <f t="shared" si="13"/>
        <v>932682076.2746195</v>
      </c>
    </row>
    <row r="50" spans="1:23" ht="12.75">
      <c r="A50">
        <v>62</v>
      </c>
      <c r="B50" s="1">
        <v>0.006512</v>
      </c>
      <c r="C50" s="1">
        <f t="shared" si="6"/>
        <v>0.993488</v>
      </c>
      <c r="D50" s="3">
        <f t="shared" si="14"/>
        <v>927109300.8688786</v>
      </c>
      <c r="E50" s="3">
        <f t="shared" si="7"/>
        <v>6037335.767258048</v>
      </c>
      <c r="F50" s="4">
        <f>SUM(D51:D$104)/D50</f>
        <v>23.06099835763897</v>
      </c>
      <c r="G50">
        <f t="shared" si="8"/>
        <v>87</v>
      </c>
      <c r="H50" s="4">
        <f t="shared" si="15"/>
        <v>24.34446893373689</v>
      </c>
      <c r="I50">
        <f t="shared" si="9"/>
        <v>93</v>
      </c>
      <c r="J50" s="4">
        <f t="shared" si="16"/>
        <v>30.55840224173444</v>
      </c>
      <c r="K50">
        <f t="shared" si="10"/>
        <v>98</v>
      </c>
      <c r="L50" s="4">
        <f t="shared" si="17"/>
        <v>35.55551753064488</v>
      </c>
      <c r="M50">
        <f t="shared" si="11"/>
        <v>101</v>
      </c>
      <c r="N50" s="4">
        <f t="shared" si="18"/>
        <v>38.390464385377356</v>
      </c>
      <c r="O50">
        <f t="shared" si="4"/>
        <v>106</v>
      </c>
      <c r="P50" s="4">
        <f t="shared" si="19"/>
        <v>43.1153931610193</v>
      </c>
      <c r="Q50" s="4"/>
      <c r="R50" s="4"/>
      <c r="S50" s="3">
        <v>870981536.1127545</v>
      </c>
      <c r="T50">
        <v>69</v>
      </c>
      <c r="V50">
        <f t="shared" si="12"/>
        <v>62</v>
      </c>
      <c r="W50" s="3">
        <f t="shared" si="13"/>
        <v>927109300.8688786</v>
      </c>
    </row>
    <row r="51" spans="1:23" ht="12.75">
      <c r="A51">
        <v>63</v>
      </c>
      <c r="B51" s="1">
        <v>0.007137</v>
      </c>
      <c r="C51" s="1">
        <f t="shared" si="6"/>
        <v>0.992863</v>
      </c>
      <c r="D51" s="3">
        <f t="shared" si="14"/>
        <v>921071965.1016206</v>
      </c>
      <c r="E51" s="3">
        <f t="shared" si="7"/>
        <v>6573690.614930272</v>
      </c>
      <c r="F51" s="4">
        <f>SUM(D52:D$104)/D51</f>
        <v>22.21215591697028</v>
      </c>
      <c r="G51">
        <f t="shared" si="8"/>
        <v>87</v>
      </c>
      <c r="H51" s="4">
        <f t="shared" si="15"/>
        <v>23.42582868944089</v>
      </c>
      <c r="I51">
        <f t="shared" si="9"/>
        <v>93</v>
      </c>
      <c r="J51" s="4">
        <f t="shared" si="16"/>
        <v>29.601996771443467</v>
      </c>
      <c r="K51">
        <f t="shared" si="10"/>
        <v>98</v>
      </c>
      <c r="L51" s="4">
        <f t="shared" si="17"/>
        <v>34.584969267192605</v>
      </c>
      <c r="M51">
        <f t="shared" si="11"/>
        <v>101</v>
      </c>
      <c r="N51" s="4">
        <f t="shared" si="18"/>
        <v>37.4149405222944</v>
      </c>
      <c r="O51">
        <f t="shared" si="4"/>
        <v>106</v>
      </c>
      <c r="P51" s="4">
        <f t="shared" si="19"/>
        <v>42.13273633960627</v>
      </c>
      <c r="Q51" s="4"/>
      <c r="R51" s="4"/>
      <c r="S51" s="3">
        <v>881362220.3439656</v>
      </c>
      <c r="T51">
        <v>68</v>
      </c>
      <c r="V51">
        <f t="shared" si="12"/>
        <v>63</v>
      </c>
      <c r="W51" s="3">
        <f t="shared" si="13"/>
        <v>921071965.1016206</v>
      </c>
    </row>
    <row r="52" spans="1:23" ht="12.75">
      <c r="A52">
        <v>64</v>
      </c>
      <c r="B52" s="1">
        <v>0.007854</v>
      </c>
      <c r="C52" s="1">
        <f t="shared" si="6"/>
        <v>0.992146</v>
      </c>
      <c r="D52" s="3">
        <f t="shared" si="14"/>
        <v>914498274.4866903</v>
      </c>
      <c r="E52" s="3">
        <f t="shared" si="7"/>
        <v>7182469.447818518</v>
      </c>
      <c r="F52" s="4">
        <f>SUM(D53:D$104)/D52</f>
        <v>21.371823622161646</v>
      </c>
      <c r="G52">
        <f t="shared" si="8"/>
        <v>87</v>
      </c>
      <c r="H52" s="4">
        <f t="shared" si="15"/>
        <v>22.51441641805539</v>
      </c>
      <c r="I52">
        <f t="shared" si="9"/>
        <v>93</v>
      </c>
      <c r="J52" s="4">
        <f t="shared" si="16"/>
        <v>28.649464224283292</v>
      </c>
      <c r="K52">
        <f t="shared" si="10"/>
        <v>98</v>
      </c>
      <c r="L52" s="4">
        <f t="shared" si="17"/>
        <v>33.617037485956786</v>
      </c>
      <c r="M52">
        <f t="shared" si="11"/>
        <v>101</v>
      </c>
      <c r="N52" s="4">
        <f t="shared" si="18"/>
        <v>36.44159111085598</v>
      </c>
      <c r="O52">
        <f t="shared" si="4"/>
        <v>106</v>
      </c>
      <c r="P52" s="4">
        <f t="shared" si="19"/>
        <v>41.1516202802558</v>
      </c>
      <c r="Q52" s="4"/>
      <c r="R52" s="4"/>
      <c r="S52" s="3">
        <v>890822758.0342897</v>
      </c>
      <c r="T52">
        <v>67</v>
      </c>
      <c r="V52">
        <f t="shared" si="12"/>
        <v>64</v>
      </c>
      <c r="W52" s="3">
        <f t="shared" si="13"/>
        <v>914498274.4866903</v>
      </c>
    </row>
    <row r="53" spans="1:23" ht="12.75">
      <c r="A53">
        <v>65</v>
      </c>
      <c r="B53" s="1">
        <v>0.00867</v>
      </c>
      <c r="C53" s="1">
        <f t="shared" si="6"/>
        <v>0.99133</v>
      </c>
      <c r="D53" s="3">
        <f t="shared" si="14"/>
        <v>907315805.0388718</v>
      </c>
      <c r="E53" s="3">
        <f t="shared" si="7"/>
        <v>7866428.029686928</v>
      </c>
      <c r="F53" s="4">
        <f>SUM(D54:D$104)/D53</f>
        <v>20.541006688694655</v>
      </c>
      <c r="G53">
        <f t="shared" si="8"/>
        <v>87</v>
      </c>
      <c r="H53" s="4">
        <f t="shared" si="15"/>
        <v>21.61120811262954</v>
      </c>
      <c r="I53">
        <f t="shared" si="9"/>
        <v>93</v>
      </c>
      <c r="J53" s="4">
        <f t="shared" si="16"/>
        <v>27.701327560993022</v>
      </c>
      <c r="K53">
        <f t="shared" si="10"/>
        <v>98</v>
      </c>
      <c r="L53" s="4">
        <f t="shared" si="17"/>
        <v>32.65207549048297</v>
      </c>
      <c r="M53">
        <f t="shared" si="11"/>
        <v>101</v>
      </c>
      <c r="N53" s="4">
        <f t="shared" si="18"/>
        <v>35.47070976722766</v>
      </c>
      <c r="O53">
        <f t="shared" si="4"/>
        <v>106</v>
      </c>
      <c r="P53" s="4">
        <f t="shared" si="19"/>
        <v>40.17225303204087</v>
      </c>
      <c r="Q53" s="4"/>
      <c r="R53" s="4"/>
      <c r="S53" s="3">
        <v>899449377.0091848</v>
      </c>
      <c r="T53">
        <v>66</v>
      </c>
      <c r="V53">
        <f t="shared" si="12"/>
        <v>65</v>
      </c>
      <c r="W53" s="3">
        <f t="shared" si="13"/>
        <v>907315805.0388718</v>
      </c>
    </row>
    <row r="54" spans="1:23" ht="12.75">
      <c r="A54">
        <v>66</v>
      </c>
      <c r="B54" s="1">
        <v>0.009591</v>
      </c>
      <c r="C54" s="1">
        <f t="shared" si="6"/>
        <v>0.990409</v>
      </c>
      <c r="D54" s="3">
        <f t="shared" si="14"/>
        <v>899449377.0091848</v>
      </c>
      <c r="E54" s="3">
        <f t="shared" si="7"/>
        <v>8626618.97489512</v>
      </c>
      <c r="F54" s="4">
        <f>SUM(D55:D$104)/D54</f>
        <v>19.720654765511643</v>
      </c>
      <c r="G54">
        <f t="shared" si="8"/>
        <v>87</v>
      </c>
      <c r="H54" s="4">
        <f t="shared" si="15"/>
        <v>20.717216903167483</v>
      </c>
      <c r="I54">
        <f t="shared" si="9"/>
        <v>93</v>
      </c>
      <c r="J54" s="4">
        <f t="shared" si="16"/>
        <v>26.758129641192696</v>
      </c>
      <c r="K54">
        <f t="shared" si="10"/>
        <v>98</v>
      </c>
      <c r="L54" s="4">
        <f t="shared" si="17"/>
        <v>31.690450027668476</v>
      </c>
      <c r="M54">
        <f t="shared" si="11"/>
        <v>101</v>
      </c>
      <c r="N54" s="4">
        <f t="shared" si="18"/>
        <v>34.50260127979631</v>
      </c>
      <c r="O54">
        <f t="shared" si="4"/>
        <v>106</v>
      </c>
      <c r="P54" s="4">
        <f t="shared" si="19"/>
        <v>39.19485056039109</v>
      </c>
      <c r="Q54" s="4"/>
      <c r="R54" s="4"/>
      <c r="S54" s="3">
        <v>907315805.0388718</v>
      </c>
      <c r="T54">
        <v>65</v>
      </c>
      <c r="V54">
        <f t="shared" si="12"/>
        <v>66</v>
      </c>
      <c r="W54" s="3">
        <f t="shared" si="13"/>
        <v>899449377.0091848</v>
      </c>
    </row>
    <row r="55" spans="1:23" ht="12.75">
      <c r="A55">
        <v>67</v>
      </c>
      <c r="B55" s="1">
        <v>0.01062</v>
      </c>
      <c r="C55" s="1">
        <f t="shared" si="6"/>
        <v>0.98938</v>
      </c>
      <c r="D55" s="3">
        <f t="shared" si="14"/>
        <v>890822758.0342897</v>
      </c>
      <c r="E55" s="3">
        <f t="shared" si="7"/>
        <v>9460537.690324068</v>
      </c>
      <c r="F55" s="4">
        <f>SUM(D56:D$104)/D55</f>
        <v>18.9116271818124</v>
      </c>
      <c r="G55">
        <f t="shared" si="8"/>
        <v>87</v>
      </c>
      <c r="H55" s="4">
        <f t="shared" si="15"/>
        <v>19.833470104812378</v>
      </c>
      <c r="I55">
        <f t="shared" si="9"/>
        <v>93</v>
      </c>
      <c r="J55" s="4">
        <f t="shared" si="16"/>
        <v>25.82042092524368</v>
      </c>
      <c r="K55">
        <f t="shared" si="10"/>
        <v>98</v>
      </c>
      <c r="L55" s="4">
        <f t="shared" si="17"/>
        <v>30.73253297934464</v>
      </c>
      <c r="M55">
        <f t="shared" si="11"/>
        <v>101</v>
      </c>
      <c r="N55" s="4">
        <f t="shared" si="18"/>
        <v>33.53757470438299</v>
      </c>
      <c r="O55">
        <f t="shared" si="4"/>
        <v>106</v>
      </c>
      <c r="P55" s="4">
        <f t="shared" si="19"/>
        <v>38.21963185453323</v>
      </c>
      <c r="Q55" s="4"/>
      <c r="R55" s="4"/>
      <c r="S55" s="3">
        <v>914498274.4866903</v>
      </c>
      <c r="T55">
        <v>64</v>
      </c>
      <c r="V55">
        <f t="shared" si="12"/>
        <v>67</v>
      </c>
      <c r="W55" s="3">
        <f t="shared" si="13"/>
        <v>890822758.0342897</v>
      </c>
    </row>
    <row r="56" spans="1:23" ht="12.75">
      <c r="A56">
        <v>68</v>
      </c>
      <c r="B56" s="1">
        <v>0.011778</v>
      </c>
      <c r="C56" s="1">
        <f t="shared" si="6"/>
        <v>0.988222</v>
      </c>
      <c r="D56" s="3">
        <f t="shared" si="14"/>
        <v>881362220.3439656</v>
      </c>
      <c r="E56" s="3">
        <f t="shared" si="7"/>
        <v>10380684.231211185</v>
      </c>
      <c r="F56" s="4">
        <f>SUM(D57:D$104)/D56</f>
        <v>18.114624493938017</v>
      </c>
      <c r="G56">
        <f t="shared" si="8"/>
        <v>87</v>
      </c>
      <c r="H56" s="4">
        <f t="shared" si="15"/>
        <v>18.960961280553775</v>
      </c>
      <c r="I56">
        <f t="shared" si="9"/>
        <v>93</v>
      </c>
      <c r="J56" s="4">
        <f t="shared" si="16"/>
        <v>24.888733788285165</v>
      </c>
      <c r="K56">
        <f t="shared" si="10"/>
        <v>98</v>
      </c>
      <c r="L56" s="4">
        <f t="shared" si="17"/>
        <v>29.77868400926853</v>
      </c>
      <c r="M56">
        <f t="shared" si="11"/>
        <v>101</v>
      </c>
      <c r="N56" s="4">
        <f t="shared" si="18"/>
        <v>32.57592894286563</v>
      </c>
      <c r="O56">
        <f t="shared" si="4"/>
        <v>106</v>
      </c>
      <c r="P56" s="4">
        <f t="shared" si="19"/>
        <v>37.246808708863895</v>
      </c>
      <c r="Q56" s="4"/>
      <c r="R56" s="4"/>
      <c r="S56" s="3">
        <v>921071965.1016206</v>
      </c>
      <c r="T56">
        <v>63</v>
      </c>
      <c r="V56">
        <f t="shared" si="12"/>
        <v>68</v>
      </c>
      <c r="W56" s="3">
        <f t="shared" si="13"/>
        <v>881362220.3439656</v>
      </c>
    </row>
    <row r="57" spans="1:23" ht="12.75">
      <c r="A57">
        <v>69</v>
      </c>
      <c r="B57" s="1">
        <v>0.013072</v>
      </c>
      <c r="C57" s="1">
        <f t="shared" si="6"/>
        <v>0.986928</v>
      </c>
      <c r="D57" s="3">
        <f t="shared" si="14"/>
        <v>870981536.1127545</v>
      </c>
      <c r="E57" s="3">
        <f t="shared" si="7"/>
        <v>11385470.640065908</v>
      </c>
      <c r="F57" s="4">
        <f>SUM(D58:D$104)/D57</f>
        <v>17.330521374689106</v>
      </c>
      <c r="G57">
        <f t="shared" si="8"/>
        <v>88</v>
      </c>
      <c r="H57" s="4">
        <f t="shared" si="15"/>
        <v>18.098917539756144</v>
      </c>
      <c r="I57">
        <f t="shared" si="9"/>
        <v>93</v>
      </c>
      <c r="J57" s="4">
        <f t="shared" si="16"/>
        <v>23.96369086613592</v>
      </c>
      <c r="K57">
        <f t="shared" si="10"/>
        <v>98</v>
      </c>
      <c r="L57" s="4">
        <f t="shared" si="17"/>
        <v>28.82932375980566</v>
      </c>
      <c r="M57">
        <f t="shared" si="11"/>
        <v>101</v>
      </c>
      <c r="N57" s="4">
        <f t="shared" si="18"/>
        <v>31.61801357395632</v>
      </c>
      <c r="O57">
        <f t="shared" si="4"/>
        <v>106</v>
      </c>
      <c r="P57" s="4">
        <f t="shared" si="19"/>
        <v>36.27662882611713</v>
      </c>
      <c r="Q57" s="4"/>
      <c r="R57" s="4"/>
      <c r="S57" s="3">
        <v>927109300.8688786</v>
      </c>
      <c r="T57">
        <v>62</v>
      </c>
      <c r="V57">
        <f t="shared" si="12"/>
        <v>69</v>
      </c>
      <c r="W57" s="3">
        <f t="shared" si="13"/>
        <v>870981536.1127545</v>
      </c>
    </row>
    <row r="58" spans="1:23" ht="12.75">
      <c r="A58">
        <v>70</v>
      </c>
      <c r="B58" s="1">
        <v>0.014519</v>
      </c>
      <c r="C58" s="1">
        <f t="shared" si="6"/>
        <v>0.985481</v>
      </c>
      <c r="D58" s="3">
        <f t="shared" si="14"/>
        <v>859596065.4726886</v>
      </c>
      <c r="E58" s="3">
        <f t="shared" si="7"/>
        <v>12480475.274597883</v>
      </c>
      <c r="F58" s="4">
        <f>SUM(D59:D$104)/D58</f>
        <v>16.560066564824492</v>
      </c>
      <c r="G58">
        <f t="shared" si="8"/>
        <v>88</v>
      </c>
      <c r="H58" s="4">
        <f t="shared" si="15"/>
        <v>17.249405642432947</v>
      </c>
      <c r="I58">
        <f t="shared" si="9"/>
        <v>94</v>
      </c>
      <c r="J58" s="4">
        <f t="shared" si="16"/>
        <v>23.049131190775384</v>
      </c>
      <c r="K58">
        <f t="shared" si="10"/>
        <v>98</v>
      </c>
      <c r="L58" s="4">
        <f t="shared" si="17"/>
        <v>27.884865126840722</v>
      </c>
      <c r="M58">
        <f t="shared" si="11"/>
        <v>101</v>
      </c>
      <c r="N58" s="4">
        <f t="shared" si="18"/>
        <v>30.664171738582937</v>
      </c>
      <c r="O58">
        <f t="shared" si="4"/>
        <v>106</v>
      </c>
      <c r="P58" s="4">
        <f t="shared" si="19"/>
        <v>35.3093353473741</v>
      </c>
      <c r="Q58" s="4"/>
      <c r="R58" s="4"/>
      <c r="S58" s="3">
        <v>932682076.2746195</v>
      </c>
      <c r="T58">
        <v>61</v>
      </c>
      <c r="V58">
        <f t="shared" si="12"/>
        <v>70</v>
      </c>
      <c r="W58" s="3">
        <f t="shared" si="13"/>
        <v>859596065.4726886</v>
      </c>
    </row>
    <row r="59" spans="1:23" ht="12.75">
      <c r="A59">
        <v>71</v>
      </c>
      <c r="B59" s="1">
        <v>0.016139</v>
      </c>
      <c r="C59" s="1">
        <f t="shared" si="6"/>
        <v>0.983861</v>
      </c>
      <c r="D59" s="3">
        <f t="shared" si="14"/>
        <v>847115590.1980907</v>
      </c>
      <c r="E59" s="3">
        <f t="shared" si="7"/>
        <v>13671598.510207057</v>
      </c>
      <c r="F59" s="4">
        <f>SUM(D60:D$104)/D59</f>
        <v>15.804044486727284</v>
      </c>
      <c r="G59">
        <f t="shared" si="8"/>
        <v>88</v>
      </c>
      <c r="H59" s="4">
        <f t="shared" si="15"/>
        <v>16.414367030851054</v>
      </c>
      <c r="I59">
        <f t="shared" si="9"/>
        <v>94</v>
      </c>
      <c r="J59" s="4">
        <f t="shared" si="16"/>
        <v>22.14558755900329</v>
      </c>
      <c r="K59">
        <f t="shared" si="10"/>
        <v>98</v>
      </c>
      <c r="L59" s="4">
        <f t="shared" si="17"/>
        <v>26.945748218977386</v>
      </c>
      <c r="M59">
        <f t="shared" si="11"/>
        <v>101</v>
      </c>
      <c r="N59" s="4">
        <f t="shared" si="18"/>
        <v>29.714769193054067</v>
      </c>
      <c r="O59">
        <f t="shared" si="4"/>
        <v>106</v>
      </c>
      <c r="P59" s="4">
        <f t="shared" si="19"/>
        <v>34.34518743840927</v>
      </c>
      <c r="Q59" s="4"/>
      <c r="R59" s="4"/>
      <c r="S59" s="3">
        <v>937848684.6785134</v>
      </c>
      <c r="T59">
        <v>60</v>
      </c>
      <c r="V59">
        <f t="shared" si="12"/>
        <v>71</v>
      </c>
      <c r="W59" s="3">
        <f t="shared" si="13"/>
        <v>847115590.1980907</v>
      </c>
    </row>
    <row r="60" spans="1:23" ht="12.75">
      <c r="A60">
        <v>72</v>
      </c>
      <c r="B60" s="1">
        <v>0.01795</v>
      </c>
      <c r="C60" s="1">
        <f t="shared" si="6"/>
        <v>0.98205</v>
      </c>
      <c r="D60" s="3">
        <f t="shared" si="14"/>
        <v>833443991.6878836</v>
      </c>
      <c r="E60" s="3">
        <f t="shared" si="7"/>
        <v>14960319.650797486</v>
      </c>
      <c r="F60" s="4">
        <f>SUM(D61:D$104)/D60</f>
        <v>15.063289922791212</v>
      </c>
      <c r="G60">
        <f t="shared" si="8"/>
        <v>88</v>
      </c>
      <c r="H60" s="4">
        <f t="shared" si="15"/>
        <v>15.595072158061157</v>
      </c>
      <c r="I60">
        <f t="shared" si="9"/>
        <v>94</v>
      </c>
      <c r="J60" s="4">
        <f t="shared" si="16"/>
        <v>21.251249620034628</v>
      </c>
      <c r="K60">
        <f t="shared" si="10"/>
        <v>99</v>
      </c>
      <c r="L60" s="4">
        <f t="shared" si="17"/>
        <v>26.01450450927601</v>
      </c>
      <c r="M60">
        <f t="shared" si="11"/>
        <v>101</v>
      </c>
      <c r="N60" s="4">
        <f t="shared" si="18"/>
        <v>28.770195614560294</v>
      </c>
      <c r="O60">
        <f t="shared" si="4"/>
        <v>106</v>
      </c>
      <c r="P60" s="4">
        <f t="shared" si="19"/>
        <v>33.384461214735865</v>
      </c>
      <c r="Q60" s="4"/>
      <c r="R60" s="4"/>
      <c r="S60" s="3">
        <v>942657178.9483289</v>
      </c>
      <c r="T60">
        <v>59</v>
      </c>
      <c r="V60">
        <f t="shared" si="12"/>
        <v>72</v>
      </c>
      <c r="W60" s="3">
        <f t="shared" si="13"/>
        <v>833443991.6878836</v>
      </c>
    </row>
    <row r="61" spans="1:23" ht="12.75">
      <c r="A61">
        <v>73</v>
      </c>
      <c r="B61" s="1">
        <v>0.019958</v>
      </c>
      <c r="C61" s="1">
        <f t="shared" si="6"/>
        <v>0.980042</v>
      </c>
      <c r="D61" s="3">
        <f t="shared" si="14"/>
        <v>818483672.0370861</v>
      </c>
      <c r="E61" s="3">
        <f t="shared" si="7"/>
        <v>16335297.126516223</v>
      </c>
      <c r="F61" s="4">
        <f>SUM(D62:D$104)/D61</f>
        <v>14.33861811800948</v>
      </c>
      <c r="G61">
        <f t="shared" si="8"/>
        <v>88</v>
      </c>
      <c r="H61" s="4">
        <f t="shared" si="15"/>
        <v>14.792811029897024</v>
      </c>
      <c r="I61">
        <f t="shared" si="9"/>
        <v>94</v>
      </c>
      <c r="J61" s="4">
        <f t="shared" si="16"/>
        <v>20.366871667215918</v>
      </c>
      <c r="K61">
        <f t="shared" si="10"/>
        <v>99</v>
      </c>
      <c r="L61" s="4">
        <f t="shared" si="17"/>
        <v>25.099583394647254</v>
      </c>
      <c r="M61">
        <f t="shared" si="11"/>
        <v>101</v>
      </c>
      <c r="N61" s="4">
        <f t="shared" si="18"/>
        <v>27.83084667758075</v>
      </c>
      <c r="O61">
        <f t="shared" si="4"/>
        <v>106</v>
      </c>
      <c r="P61" s="4">
        <f t="shared" si="19"/>
        <v>32.42743704139586</v>
      </c>
      <c r="Q61" s="4"/>
      <c r="R61" s="4"/>
      <c r="S61" s="3">
        <v>947142847.4739655</v>
      </c>
      <c r="T61">
        <v>58</v>
      </c>
      <c r="V61">
        <f t="shared" si="12"/>
        <v>73</v>
      </c>
      <c r="W61" s="3">
        <f t="shared" si="13"/>
        <v>818483672.0370861</v>
      </c>
    </row>
    <row r="62" spans="1:23" ht="12.75">
      <c r="A62">
        <v>74</v>
      </c>
      <c r="B62" s="1">
        <v>0.022198</v>
      </c>
      <c r="C62" s="1">
        <f t="shared" si="6"/>
        <v>0.977802</v>
      </c>
      <c r="D62" s="3">
        <f t="shared" si="14"/>
        <v>802148374.9105699</v>
      </c>
      <c r="E62" s="3">
        <f t="shared" si="7"/>
        <v>17806089.62626493</v>
      </c>
      <c r="F62" s="4">
        <f>SUM(D63:D$104)/D62</f>
        <v>13.63061595116279</v>
      </c>
      <c r="G62">
        <f t="shared" si="8"/>
        <v>89</v>
      </c>
      <c r="H62" s="4">
        <f t="shared" si="15"/>
        <v>14.008632360793897</v>
      </c>
      <c r="I62">
        <f t="shared" si="9"/>
        <v>94</v>
      </c>
      <c r="J62" s="4">
        <f t="shared" si="16"/>
        <v>19.49312033964864</v>
      </c>
      <c r="K62">
        <f t="shared" si="10"/>
        <v>99</v>
      </c>
      <c r="L62" s="4">
        <f t="shared" si="17"/>
        <v>24.19248173533599</v>
      </c>
      <c r="M62">
        <f t="shared" si="11"/>
        <v>101</v>
      </c>
      <c r="N62" s="4">
        <f t="shared" si="18"/>
        <v>26.8970720764094</v>
      </c>
      <c r="O62">
        <f t="shared" si="4"/>
        <v>106</v>
      </c>
      <c r="P62" s="4">
        <f t="shared" si="19"/>
        <v>31.474362703021768</v>
      </c>
      <c r="Q62" s="4"/>
      <c r="R62" s="4"/>
      <c r="S62" s="3">
        <v>951326782.6641223</v>
      </c>
      <c r="T62">
        <v>57</v>
      </c>
      <c r="V62">
        <f t="shared" si="12"/>
        <v>74</v>
      </c>
      <c r="W62" s="3">
        <f t="shared" si="13"/>
        <v>802148374.9105699</v>
      </c>
    </row>
    <row r="63" spans="1:23" ht="12.75">
      <c r="A63">
        <v>75</v>
      </c>
      <c r="B63" s="1">
        <v>0.024699</v>
      </c>
      <c r="C63" s="1">
        <f t="shared" si="6"/>
        <v>0.975301</v>
      </c>
      <c r="D63" s="3">
        <f t="shared" si="14"/>
        <v>784342285.284305</v>
      </c>
      <c r="E63" s="3">
        <f t="shared" si="7"/>
        <v>19372470.10423708</v>
      </c>
      <c r="F63" s="4">
        <f>SUM(D64:D$104)/D63</f>
        <v>12.94005734408683</v>
      </c>
      <c r="G63">
        <f t="shared" si="8"/>
        <v>89</v>
      </c>
      <c r="H63" s="4">
        <f t="shared" si="15"/>
        <v>13.241519972728227</v>
      </c>
      <c r="I63">
        <f t="shared" si="9"/>
        <v>94</v>
      </c>
      <c r="J63" s="4">
        <f t="shared" si="16"/>
        <v>18.630736151538912</v>
      </c>
      <c r="K63">
        <f t="shared" si="10"/>
        <v>99</v>
      </c>
      <c r="L63" s="4">
        <f t="shared" si="17"/>
        <v>23.29374442848588</v>
      </c>
      <c r="M63">
        <f t="shared" si="11"/>
        <v>101</v>
      </c>
      <c r="N63" s="4">
        <f t="shared" si="18"/>
        <v>25.96926025749636</v>
      </c>
      <c r="O63">
        <f t="shared" si="4"/>
        <v>106</v>
      </c>
      <c r="P63" s="4">
        <f t="shared" si="19"/>
        <v>30.52551344305492</v>
      </c>
      <c r="Q63" s="4"/>
      <c r="R63" s="4"/>
      <c r="S63" s="3">
        <v>955213546.5851774</v>
      </c>
      <c r="T63">
        <v>56</v>
      </c>
      <c r="V63">
        <f t="shared" si="12"/>
        <v>75</v>
      </c>
      <c r="W63" s="3">
        <f t="shared" si="13"/>
        <v>784342285.284305</v>
      </c>
    </row>
    <row r="64" spans="1:23" ht="12.75">
      <c r="A64">
        <v>76</v>
      </c>
      <c r="B64" s="1">
        <v>0.027484</v>
      </c>
      <c r="C64" s="1">
        <f t="shared" si="6"/>
        <v>0.972516</v>
      </c>
      <c r="D64" s="3">
        <f t="shared" si="14"/>
        <v>764969815.1800679</v>
      </c>
      <c r="E64" s="3">
        <f t="shared" si="7"/>
        <v>21024430.400408983</v>
      </c>
      <c r="F64" s="4">
        <f>SUM(D65:D$104)/D64</f>
        <v>12.267757691304356</v>
      </c>
      <c r="G64">
        <f t="shared" si="8"/>
        <v>89</v>
      </c>
      <c r="H64" s="4">
        <f t="shared" si="15"/>
        <v>12.494894430261567</v>
      </c>
      <c r="I64">
        <f t="shared" si="9"/>
        <v>94</v>
      </c>
      <c r="J64" s="4">
        <f t="shared" si="16"/>
        <v>17.780457862350815</v>
      </c>
      <c r="K64">
        <f t="shared" si="10"/>
        <v>99</v>
      </c>
      <c r="L64" s="4">
        <f t="shared" si="17"/>
        <v>22.403915080038004</v>
      </c>
      <c r="M64">
        <f t="shared" si="11"/>
        <v>102</v>
      </c>
      <c r="N64" s="4">
        <f t="shared" si="18"/>
        <v>25.05852921234485</v>
      </c>
      <c r="O64">
        <f t="shared" si="4"/>
        <v>106</v>
      </c>
      <c r="P64" s="4">
        <f t="shared" si="19"/>
        <v>29.581163852712535</v>
      </c>
      <c r="Q64" s="4"/>
      <c r="R64" s="4"/>
      <c r="S64" s="3">
        <v>958812930.3256198</v>
      </c>
      <c r="T64">
        <v>55</v>
      </c>
      <c r="V64">
        <f t="shared" si="12"/>
        <v>76</v>
      </c>
      <c r="W64" s="3">
        <f t="shared" si="13"/>
        <v>764969815.1800679</v>
      </c>
    </row>
    <row r="65" spans="1:23" ht="12.75">
      <c r="A65">
        <v>77</v>
      </c>
      <c r="B65" s="1">
        <v>0.030582</v>
      </c>
      <c r="C65" s="1">
        <f t="shared" si="6"/>
        <v>0.969418</v>
      </c>
      <c r="D65" s="3">
        <f t="shared" si="14"/>
        <v>743945384.7796589</v>
      </c>
      <c r="E65" s="3">
        <f t="shared" si="7"/>
        <v>22751337.75733149</v>
      </c>
      <c r="F65" s="4">
        <f>SUM(D66:D$104)/D65</f>
        <v>11.614453326530725</v>
      </c>
      <c r="G65">
        <f t="shared" si="8"/>
        <v>89</v>
      </c>
      <c r="H65" s="4">
        <f t="shared" si="15"/>
        <v>11.769875040322546</v>
      </c>
      <c r="I65">
        <f t="shared" si="9"/>
        <v>94</v>
      </c>
      <c r="J65" s="4">
        <f t="shared" si="16"/>
        <v>16.94294688266973</v>
      </c>
      <c r="K65">
        <f t="shared" si="10"/>
        <v>99</v>
      </c>
      <c r="L65" s="4">
        <f t="shared" si="17"/>
        <v>21.523480379830033</v>
      </c>
      <c r="M65">
        <f t="shared" si="11"/>
        <v>102</v>
      </c>
      <c r="N65" s="4">
        <f t="shared" si="18"/>
        <v>24.162899757480062</v>
      </c>
      <c r="O65">
        <f t="shared" si="4"/>
        <v>106</v>
      </c>
      <c r="P65" s="4">
        <f t="shared" si="19"/>
        <v>28.64155977322784</v>
      </c>
      <c r="Q65" s="4"/>
      <c r="R65" s="4"/>
      <c r="S65" s="3">
        <v>962135183.1129087</v>
      </c>
      <c r="T65">
        <v>54</v>
      </c>
      <c r="V65">
        <f t="shared" si="12"/>
        <v>77</v>
      </c>
      <c r="W65" s="3">
        <f t="shared" si="13"/>
        <v>743945384.7796589</v>
      </c>
    </row>
    <row r="66" spans="1:23" ht="12.75">
      <c r="A66">
        <v>78</v>
      </c>
      <c r="B66" s="1">
        <v>0.03401</v>
      </c>
      <c r="C66" s="1">
        <f t="shared" si="6"/>
        <v>0.96599</v>
      </c>
      <c r="D66" s="3">
        <f t="shared" si="14"/>
        <v>721194047.0223274</v>
      </c>
      <c r="E66" s="3">
        <f t="shared" si="7"/>
        <v>24527809.539229393</v>
      </c>
      <c r="F66" s="4">
        <f>SUM(D67:D$104)/D66</f>
        <v>10.980851734268107</v>
      </c>
      <c r="G66">
        <f t="shared" si="8"/>
        <v>90</v>
      </c>
      <c r="H66" s="4">
        <f t="shared" si="15"/>
        <v>11.067567238068918</v>
      </c>
      <c r="I66">
        <f t="shared" si="9"/>
        <v>95</v>
      </c>
      <c r="J66" s="4">
        <f t="shared" si="16"/>
        <v>16.12946191963468</v>
      </c>
      <c r="K66">
        <f t="shared" si="10"/>
        <v>99</v>
      </c>
      <c r="L66" s="4">
        <f t="shared" si="17"/>
        <v>20.652866549529634</v>
      </c>
      <c r="M66">
        <f t="shared" si="11"/>
        <v>102</v>
      </c>
      <c r="N66" s="4">
        <f t="shared" si="18"/>
        <v>23.2758431038188</v>
      </c>
      <c r="O66">
        <f t="shared" si="4"/>
        <v>106</v>
      </c>
      <c r="P66" s="4">
        <f t="shared" si="19"/>
        <v>27.706916501597618</v>
      </c>
      <c r="Q66" s="4"/>
      <c r="R66" s="4"/>
      <c r="S66" s="3">
        <v>965191946.0059094</v>
      </c>
      <c r="T66">
        <v>53</v>
      </c>
      <c r="V66">
        <f t="shared" si="12"/>
        <v>78</v>
      </c>
      <c r="W66" s="3">
        <f t="shared" si="13"/>
        <v>721194047.0223274</v>
      </c>
    </row>
    <row r="67" spans="1:23" ht="12.75">
      <c r="A67">
        <v>79</v>
      </c>
      <c r="B67" s="1">
        <v>0.037807</v>
      </c>
      <c r="C67" s="1">
        <f t="shared" si="6"/>
        <v>0.962193</v>
      </c>
      <c r="D67" s="3">
        <f t="shared" si="14"/>
        <v>696666237.483098</v>
      </c>
      <c r="E67" s="3">
        <f t="shared" si="7"/>
        <v>26338860.440523505</v>
      </c>
      <c r="F67" s="4">
        <f>SUM(D68:D$104)/D67</f>
        <v>10.367459015381224</v>
      </c>
      <c r="G67">
        <f t="shared" si="8"/>
        <v>90</v>
      </c>
      <c r="H67" s="4">
        <f aca="true" t="shared" si="20" ref="H67:H98">G67-(D67/2-VLOOKUP(G67,$V$3:$W$104,2))/(VLOOKUP(G67-1,$V$3:$W$104,2)-VLOOKUP(G67,$V$3:$W$104,2))-A67</f>
        <v>10.388964407074639</v>
      </c>
      <c r="I67">
        <f t="shared" si="9"/>
        <v>95</v>
      </c>
      <c r="J67" s="4">
        <f aca="true" t="shared" si="21" ref="J67:J98">I67-(D67*0.25-VLOOKUP(I67,$V$3:$W$104,2))/(VLOOKUP(I67-1,$V$3:$W$104,2)-VLOOKUP(I67,$V$3:$W$104,2))-A67</f>
        <v>15.336070484745179</v>
      </c>
      <c r="K67">
        <f t="shared" si="10"/>
        <v>99</v>
      </c>
      <c r="L67" s="4">
        <f aca="true" t="shared" si="22" ref="L67:L98">K67-(D67*0.1-VLOOKUP(K67,$V$3:$W$104,2))/(VLOOKUP(K67-1,$V$3:$W$104,2)-VLOOKUP(K67,$V$3:$W$104,2))-A67</f>
        <v>19.79235546052257</v>
      </c>
      <c r="M67">
        <f t="shared" si="11"/>
        <v>102</v>
      </c>
      <c r="N67" s="4">
        <f aca="true" t="shared" si="23" ref="N67:N98">M67-(D67*0.05-VLOOKUP(M67,$V$3:$W$104,2))/(VLOOKUP(M67-1,$V$3:$W$104,2)-VLOOKUP(M67,$V$3:$W$104,2))-A67</f>
        <v>22.397605301596684</v>
      </c>
      <c r="O67">
        <f aca="true" t="shared" si="24" ref="O67:O102">VLOOKUP(D67*0.01,$S$3:$T$104,2)</f>
        <v>106</v>
      </c>
      <c r="P67" s="4">
        <f aca="true" t="shared" si="25" ref="P67:P98">O67-(D67*0.01-VLOOKUP(O67,$V$3:$W$104,2))/(VLOOKUP(O67-1,$V$3:$W$104,2)-VLOOKUP(O67,$V$3:$W$104,2))-A67</f>
        <v>26.77737641928067</v>
      </c>
      <c r="Q67" s="4"/>
      <c r="R67" s="4"/>
      <c r="S67" s="3">
        <v>967995260.2796794</v>
      </c>
      <c r="T67">
        <v>52</v>
      </c>
      <c r="V67">
        <f t="shared" si="12"/>
        <v>79</v>
      </c>
      <c r="W67" s="3">
        <f t="shared" si="13"/>
        <v>696666237.483098</v>
      </c>
    </row>
    <row r="68" spans="1:23" ht="12.75">
      <c r="A68">
        <v>80</v>
      </c>
      <c r="B68" s="1">
        <v>0.04201</v>
      </c>
      <c r="C68" s="1">
        <f aca="true" t="shared" si="26" ref="C68:C103">1-B68</f>
        <v>0.95799</v>
      </c>
      <c r="D68" s="3">
        <f t="shared" si="14"/>
        <v>670327377.0425745</v>
      </c>
      <c r="E68" s="3">
        <f aca="true" t="shared" si="27" ref="E68:E100">D68-D69</f>
        <v>28160453.109558582</v>
      </c>
      <c r="F68" s="4">
        <f>SUM(D69:D$104)/D68</f>
        <v>9.774822738661811</v>
      </c>
      <c r="G68">
        <f aca="true" t="shared" si="28" ref="G68:G103">VLOOKUP(D68/2,$S$3:$T$104,2)</f>
        <v>90</v>
      </c>
      <c r="H68" s="4">
        <f t="shared" si="20"/>
        <v>9.734092461289265</v>
      </c>
      <c r="I68">
        <f aca="true" t="shared" si="29" ref="I68:I103">VLOOKUP(D68*0.25,$S$3:$T$104,2)</f>
        <v>95</v>
      </c>
      <c r="J68" s="4">
        <f t="shared" si="21"/>
        <v>14.557934330905539</v>
      </c>
      <c r="K68">
        <f aca="true" t="shared" si="30" ref="K68:K103">VLOOKUP(D68*0.1,$S$3:$T$104,2)</f>
        <v>99</v>
      </c>
      <c r="L68" s="4">
        <f t="shared" si="22"/>
        <v>18.942143763214958</v>
      </c>
      <c r="M68">
        <f aca="true" t="shared" si="31" ref="M68:M103">VLOOKUP(D68*0.05,$S$3:$T$104,2)</f>
        <v>102</v>
      </c>
      <c r="N68" s="4">
        <f t="shared" si="23"/>
        <v>21.528358010234342</v>
      </c>
      <c r="O68">
        <f t="shared" si="24"/>
        <v>106</v>
      </c>
      <c r="P68" s="4">
        <f t="shared" si="25"/>
        <v>25.85303886013324</v>
      </c>
      <c r="Q68" s="4"/>
      <c r="R68" s="4"/>
      <c r="S68" s="3">
        <v>970563370.9592376</v>
      </c>
      <c r="T68">
        <v>51</v>
      </c>
      <c r="V68">
        <f aca="true" t="shared" si="32" ref="V68:V103">A68</f>
        <v>80</v>
      </c>
      <c r="W68" s="3">
        <f aca="true" t="shared" si="33" ref="W68:W103">D68</f>
        <v>670327377.0425745</v>
      </c>
    </row>
    <row r="69" spans="1:23" ht="12.75">
      <c r="A69">
        <v>81</v>
      </c>
      <c r="B69" s="1">
        <v>0.046652</v>
      </c>
      <c r="C69" s="1">
        <f t="shared" si="26"/>
        <v>0.953348</v>
      </c>
      <c r="D69" s="3">
        <f aca="true" t="shared" si="34" ref="D69:D100">D68*(1-B68)</f>
        <v>642166923.933016</v>
      </c>
      <c r="E69" s="3">
        <f t="shared" si="27"/>
        <v>29958371.335323095</v>
      </c>
      <c r="F69" s="4">
        <f>SUM(D70:D$104)/D69</f>
        <v>9.203470535873874</v>
      </c>
      <c r="G69">
        <f t="shared" si="28"/>
        <v>91</v>
      </c>
      <c r="H69" s="4">
        <f t="shared" si="20"/>
        <v>9.104772025775858</v>
      </c>
      <c r="I69">
        <f t="shared" si="29"/>
        <v>95</v>
      </c>
      <c r="J69" s="4">
        <f t="shared" si="21"/>
        <v>13.795142256078051</v>
      </c>
      <c r="K69">
        <f t="shared" si="30"/>
        <v>100</v>
      </c>
      <c r="L69" s="4">
        <f t="shared" si="22"/>
        <v>18.1211710597226</v>
      </c>
      <c r="M69">
        <f t="shared" si="31"/>
        <v>102</v>
      </c>
      <c r="N69" s="4">
        <f t="shared" si="23"/>
        <v>20.668153561710596</v>
      </c>
      <c r="O69">
        <f t="shared" si="24"/>
        <v>106</v>
      </c>
      <c r="P69" s="4">
        <f t="shared" si="25"/>
        <v>24.93393410700979</v>
      </c>
      <c r="Q69" s="4"/>
      <c r="R69" s="4"/>
      <c r="S69" s="3">
        <v>972907104.1731908</v>
      </c>
      <c r="T69">
        <v>50</v>
      </c>
      <c r="V69">
        <f t="shared" si="32"/>
        <v>81</v>
      </c>
      <c r="W69" s="3">
        <f t="shared" si="33"/>
        <v>642166923.933016</v>
      </c>
    </row>
    <row r="70" spans="1:23" ht="12.75">
      <c r="A70">
        <v>82</v>
      </c>
      <c r="B70" s="1">
        <v>0.051766</v>
      </c>
      <c r="C70" s="1">
        <f t="shared" si="26"/>
        <v>0.948234</v>
      </c>
      <c r="D70" s="3">
        <f t="shared" si="34"/>
        <v>612208552.5976928</v>
      </c>
      <c r="E70" s="3">
        <f t="shared" si="27"/>
        <v>31691587.933772206</v>
      </c>
      <c r="F70" s="4">
        <f>SUM(D71:D$104)/D70</f>
        <v>8.653841551955715</v>
      </c>
      <c r="G70">
        <f t="shared" si="28"/>
        <v>91</v>
      </c>
      <c r="H70" s="4">
        <f t="shared" si="20"/>
        <v>8.503734683405298</v>
      </c>
      <c r="I70">
        <f t="shared" si="29"/>
        <v>96</v>
      </c>
      <c r="J70" s="4">
        <f t="shared" si="21"/>
        <v>13.052730475651856</v>
      </c>
      <c r="K70">
        <f t="shared" si="30"/>
        <v>100</v>
      </c>
      <c r="L70" s="4">
        <f t="shared" si="22"/>
        <v>17.322988580264877</v>
      </c>
      <c r="M70">
        <f t="shared" si="31"/>
        <v>102</v>
      </c>
      <c r="N70" s="4">
        <f t="shared" si="23"/>
        <v>19.816874430151813</v>
      </c>
      <c r="O70">
        <f t="shared" si="24"/>
        <v>107</v>
      </c>
      <c r="P70" s="4">
        <f t="shared" si="25"/>
        <v>24.028468328126664</v>
      </c>
      <c r="Q70" s="4"/>
      <c r="R70" s="4"/>
      <c r="S70" s="3">
        <v>975039515.5937945</v>
      </c>
      <c r="T70">
        <v>49</v>
      </c>
      <c r="V70">
        <f t="shared" si="32"/>
        <v>82</v>
      </c>
      <c r="W70" s="3">
        <f t="shared" si="33"/>
        <v>612208552.5976928</v>
      </c>
    </row>
    <row r="71" spans="1:23" ht="12.75">
      <c r="A71">
        <v>83</v>
      </c>
      <c r="B71" s="1">
        <v>0.057392</v>
      </c>
      <c r="C71" s="1">
        <f t="shared" si="26"/>
        <v>0.942608</v>
      </c>
      <c r="D71" s="3">
        <f t="shared" si="34"/>
        <v>580516964.6639206</v>
      </c>
      <c r="E71" s="3">
        <f t="shared" si="27"/>
        <v>33317029.635991693</v>
      </c>
      <c r="F71" s="4">
        <f>SUM(D72:D$104)/D71</f>
        <v>8.126272156404132</v>
      </c>
      <c r="G71">
        <f t="shared" si="28"/>
        <v>91</v>
      </c>
      <c r="H71" s="4">
        <f t="shared" si="20"/>
        <v>7.92577899299188</v>
      </c>
      <c r="I71">
        <f t="shared" si="29"/>
        <v>96</v>
      </c>
      <c r="J71" s="4">
        <f t="shared" si="21"/>
        <v>12.34911042324373</v>
      </c>
      <c r="K71">
        <f t="shared" si="30"/>
        <v>100</v>
      </c>
      <c r="L71" s="4">
        <f t="shared" si="22"/>
        <v>16.536482085210523</v>
      </c>
      <c r="M71">
        <f t="shared" si="31"/>
        <v>102</v>
      </c>
      <c r="N71" s="4">
        <f t="shared" si="23"/>
        <v>18.974199420453758</v>
      </c>
      <c r="O71">
        <f t="shared" si="24"/>
        <v>107</v>
      </c>
      <c r="P71" s="4">
        <f t="shared" si="25"/>
        <v>23.1580926068452</v>
      </c>
      <c r="Q71" s="4"/>
      <c r="R71" s="4"/>
      <c r="S71" s="3">
        <v>976972945.0520524</v>
      </c>
      <c r="T71">
        <v>48</v>
      </c>
      <c r="V71">
        <f t="shared" si="32"/>
        <v>83</v>
      </c>
      <c r="W71" s="3">
        <f t="shared" si="33"/>
        <v>580516964.6639206</v>
      </c>
    </row>
    <row r="72" spans="1:23" ht="12.75">
      <c r="A72">
        <v>84</v>
      </c>
      <c r="B72" s="1">
        <v>0.063583</v>
      </c>
      <c r="C72" s="1">
        <f t="shared" si="26"/>
        <v>0.936417</v>
      </c>
      <c r="D72" s="3">
        <f t="shared" si="34"/>
        <v>547199935.027929</v>
      </c>
      <c r="E72" s="3">
        <f t="shared" si="27"/>
        <v>34792613.46888077</v>
      </c>
      <c r="F72" s="4">
        <f>SUM(D73:D$104)/D72</f>
        <v>7.621051546776745</v>
      </c>
      <c r="G72">
        <f t="shared" si="28"/>
        <v>92</v>
      </c>
      <c r="H72" s="4">
        <f t="shared" si="20"/>
        <v>7.381499161119294</v>
      </c>
      <c r="I72">
        <f t="shared" si="29"/>
        <v>96</v>
      </c>
      <c r="J72" s="4">
        <f t="shared" si="21"/>
        <v>11.660691512776623</v>
      </c>
      <c r="K72">
        <f t="shared" si="30"/>
        <v>100</v>
      </c>
      <c r="L72" s="4">
        <f t="shared" si="22"/>
        <v>15.76092553835116</v>
      </c>
      <c r="M72">
        <f t="shared" si="31"/>
        <v>103</v>
      </c>
      <c r="N72" s="4">
        <f t="shared" si="23"/>
        <v>18.17433814685606</v>
      </c>
      <c r="O72">
        <f t="shared" si="24"/>
        <v>107</v>
      </c>
      <c r="P72" s="4">
        <f t="shared" si="25"/>
        <v>22.29436523365817</v>
      </c>
      <c r="Q72" s="4"/>
      <c r="R72" s="4"/>
      <c r="S72" s="3">
        <v>978717999.2447057</v>
      </c>
      <c r="T72">
        <v>47</v>
      </c>
      <c r="V72">
        <f t="shared" si="32"/>
        <v>84</v>
      </c>
      <c r="W72" s="3">
        <f t="shared" si="33"/>
        <v>547199935.027929</v>
      </c>
    </row>
    <row r="73" spans="1:23" ht="12.75">
      <c r="A73">
        <v>85</v>
      </c>
      <c r="B73" s="1">
        <v>0.070397</v>
      </c>
      <c r="C73" s="1">
        <f t="shared" si="26"/>
        <v>0.929603</v>
      </c>
      <c r="D73" s="3">
        <f t="shared" si="34"/>
        <v>512407321.5590482</v>
      </c>
      <c r="E73" s="3">
        <f t="shared" si="27"/>
        <v>36071938.21579236</v>
      </c>
      <c r="F73" s="4">
        <f>SUM(D74:D$104)/D73</f>
        <v>7.138523271978984</v>
      </c>
      <c r="G73">
        <f t="shared" si="28"/>
        <v>92</v>
      </c>
      <c r="H73" s="4">
        <f t="shared" si="20"/>
        <v>6.859926370257568</v>
      </c>
      <c r="I73">
        <f t="shared" si="29"/>
        <v>96</v>
      </c>
      <c r="J73" s="4">
        <f t="shared" si="21"/>
        <v>10.986072272429325</v>
      </c>
      <c r="K73">
        <f t="shared" si="30"/>
        <v>100</v>
      </c>
      <c r="L73" s="4">
        <f t="shared" si="22"/>
        <v>14.995309407383317</v>
      </c>
      <c r="M73">
        <f t="shared" si="31"/>
        <v>103</v>
      </c>
      <c r="N73" s="4">
        <f t="shared" si="23"/>
        <v>17.390046995216267</v>
      </c>
      <c r="O73">
        <f t="shared" si="24"/>
        <v>107</v>
      </c>
      <c r="P73" s="4">
        <f t="shared" si="25"/>
        <v>21.436673263002163</v>
      </c>
      <c r="Q73" s="4"/>
      <c r="R73" s="4"/>
      <c r="S73" s="3">
        <v>980283512.013391</v>
      </c>
      <c r="T73">
        <v>46</v>
      </c>
      <c r="V73">
        <f t="shared" si="32"/>
        <v>85</v>
      </c>
      <c r="W73" s="3">
        <f t="shared" si="33"/>
        <v>512407321.5590482</v>
      </c>
    </row>
    <row r="74" spans="1:23" ht="12.75">
      <c r="A74">
        <v>86</v>
      </c>
      <c r="B74" s="1">
        <v>0.077892</v>
      </c>
      <c r="C74" s="1">
        <f t="shared" si="26"/>
        <v>0.922108</v>
      </c>
      <c r="D74" s="3">
        <f t="shared" si="34"/>
        <v>476335383.3432558</v>
      </c>
      <c r="E74" s="3">
        <f t="shared" si="27"/>
        <v>37102715.67937285</v>
      </c>
      <c r="F74" s="4">
        <f>SUM(D75:D$104)/D74</f>
        <v>6.679109546740904</v>
      </c>
      <c r="G74">
        <f t="shared" si="28"/>
        <v>93</v>
      </c>
      <c r="H74" s="4">
        <f t="shared" si="20"/>
        <v>6.373827435238454</v>
      </c>
      <c r="I74">
        <f t="shared" si="29"/>
        <v>97</v>
      </c>
      <c r="J74" s="4">
        <f t="shared" si="21"/>
        <v>10.365861459038811</v>
      </c>
      <c r="K74">
        <f t="shared" si="30"/>
        <v>101</v>
      </c>
      <c r="L74" s="4">
        <f t="shared" si="22"/>
        <v>14.28683491017975</v>
      </c>
      <c r="M74">
        <f t="shared" si="31"/>
        <v>103</v>
      </c>
      <c r="N74" s="4">
        <f t="shared" si="23"/>
        <v>16.613687460098532</v>
      </c>
      <c r="O74">
        <f t="shared" si="24"/>
        <v>107</v>
      </c>
      <c r="P74" s="4">
        <f t="shared" si="25"/>
        <v>20.58421396001529</v>
      </c>
      <c r="Q74" s="4"/>
      <c r="R74" s="4"/>
      <c r="S74" s="3">
        <v>981683392.5311404</v>
      </c>
      <c r="T74">
        <v>45</v>
      </c>
      <c r="V74">
        <f t="shared" si="32"/>
        <v>86</v>
      </c>
      <c r="W74" s="3">
        <f t="shared" si="33"/>
        <v>476335383.3432558</v>
      </c>
    </row>
    <row r="75" spans="1:23" ht="12.75">
      <c r="A75">
        <v>87</v>
      </c>
      <c r="B75" s="1">
        <v>0.086124</v>
      </c>
      <c r="C75" s="1">
        <f t="shared" si="26"/>
        <v>0.913876</v>
      </c>
      <c r="D75" s="3">
        <f t="shared" si="34"/>
        <v>439232667.663883</v>
      </c>
      <c r="E75" s="3">
        <f t="shared" si="27"/>
        <v>37828474.26988423</v>
      </c>
      <c r="F75" s="4">
        <f>SUM(D76:D$104)/D75</f>
        <v>6.243305064852386</v>
      </c>
      <c r="G75">
        <f t="shared" si="28"/>
        <v>93</v>
      </c>
      <c r="H75" s="4">
        <f t="shared" si="20"/>
        <v>5.909651680675253</v>
      </c>
      <c r="I75">
        <f t="shared" si="29"/>
        <v>97</v>
      </c>
      <c r="J75" s="4">
        <f t="shared" si="21"/>
        <v>9.758383409854858</v>
      </c>
      <c r="K75">
        <f t="shared" si="30"/>
        <v>101</v>
      </c>
      <c r="L75" s="4">
        <f t="shared" si="22"/>
        <v>13.58767328789179</v>
      </c>
      <c r="M75">
        <f t="shared" si="31"/>
        <v>103</v>
      </c>
      <c r="N75" s="4">
        <f t="shared" si="23"/>
        <v>15.84371858660164</v>
      </c>
      <c r="O75">
        <f t="shared" si="24"/>
        <v>107</v>
      </c>
      <c r="P75" s="4">
        <f t="shared" si="25"/>
        <v>19.735970721730368</v>
      </c>
      <c r="Q75" s="4"/>
      <c r="R75" s="4"/>
      <c r="S75" s="3">
        <v>982931715.8102194</v>
      </c>
      <c r="T75">
        <v>44</v>
      </c>
      <c r="V75">
        <f t="shared" si="32"/>
        <v>87</v>
      </c>
      <c r="W75" s="3">
        <f t="shared" si="33"/>
        <v>439232667.663883</v>
      </c>
    </row>
    <row r="76" spans="1:23" ht="12.75">
      <c r="A76">
        <v>88</v>
      </c>
      <c r="B76" s="1">
        <v>0.095238</v>
      </c>
      <c r="C76" s="1">
        <f t="shared" si="26"/>
        <v>0.904762</v>
      </c>
      <c r="D76" s="3">
        <f t="shared" si="34"/>
        <v>401404193.39399874</v>
      </c>
      <c r="E76" s="3">
        <f t="shared" si="27"/>
        <v>38228932.5704577</v>
      </c>
      <c r="F76" s="4">
        <f>SUM(D77:D$104)/D76</f>
        <v>5.831676359650966</v>
      </c>
      <c r="G76">
        <f t="shared" si="28"/>
        <v>94</v>
      </c>
      <c r="H76" s="4">
        <f t="shared" si="20"/>
        <v>5.4880193841735405</v>
      </c>
      <c r="I76">
        <f t="shared" si="29"/>
        <v>98</v>
      </c>
      <c r="J76" s="4">
        <f t="shared" si="21"/>
        <v>9.182812153788376</v>
      </c>
      <c r="K76">
        <f t="shared" si="30"/>
        <v>101</v>
      </c>
      <c r="L76" s="4">
        <f t="shared" si="22"/>
        <v>12.894396303237002</v>
      </c>
      <c r="M76">
        <f t="shared" si="31"/>
        <v>104</v>
      </c>
      <c r="N76" s="4">
        <f t="shared" si="23"/>
        <v>15.100560291043621</v>
      </c>
      <c r="O76">
        <f t="shared" si="24"/>
        <v>107</v>
      </c>
      <c r="P76" s="4">
        <f t="shared" si="25"/>
        <v>18.890695966249623</v>
      </c>
      <c r="Q76" s="4"/>
      <c r="R76" s="4"/>
      <c r="S76" s="3">
        <v>984043685.1744665</v>
      </c>
      <c r="T76">
        <v>43</v>
      </c>
      <c r="V76">
        <f t="shared" si="32"/>
        <v>88</v>
      </c>
      <c r="W76" s="3">
        <f t="shared" si="33"/>
        <v>401404193.39399874</v>
      </c>
    </row>
    <row r="77" spans="1:23" ht="12.75">
      <c r="A77">
        <v>89</v>
      </c>
      <c r="B77" s="1">
        <v>0.105068</v>
      </c>
      <c r="C77" s="1">
        <f t="shared" si="26"/>
        <v>0.8949320000000001</v>
      </c>
      <c r="D77" s="3">
        <f t="shared" si="34"/>
        <v>363175260.82354105</v>
      </c>
      <c r="E77" s="3">
        <f t="shared" si="27"/>
        <v>38158098.3042078</v>
      </c>
      <c r="F77" s="4">
        <f>SUM(D78:D$104)/D77</f>
        <v>5.445536350610396</v>
      </c>
      <c r="G77">
        <f t="shared" si="28"/>
        <v>95</v>
      </c>
      <c r="H77" s="4">
        <f t="shared" si="20"/>
        <v>5.086026658057605</v>
      </c>
      <c r="I77">
        <f t="shared" si="29"/>
        <v>98</v>
      </c>
      <c r="J77" s="4">
        <f t="shared" si="21"/>
        <v>8.649039515480041</v>
      </c>
      <c r="K77">
        <f t="shared" si="30"/>
        <v>102</v>
      </c>
      <c r="L77" s="4">
        <f t="shared" si="22"/>
        <v>12.250245070611143</v>
      </c>
      <c r="M77">
        <f t="shared" si="31"/>
        <v>104</v>
      </c>
      <c r="N77" s="4">
        <f t="shared" si="23"/>
        <v>14.405152727131721</v>
      </c>
      <c r="O77">
        <f t="shared" si="24"/>
        <v>108</v>
      </c>
      <c r="P77" s="4">
        <f t="shared" si="25"/>
        <v>18.0706021864938</v>
      </c>
      <c r="Q77" s="4"/>
      <c r="R77" s="4"/>
      <c r="S77" s="3">
        <v>985035616.0398185</v>
      </c>
      <c r="T77">
        <v>42</v>
      </c>
      <c r="V77">
        <f t="shared" si="32"/>
        <v>89</v>
      </c>
      <c r="W77" s="3">
        <f t="shared" si="33"/>
        <v>363175260.82354105</v>
      </c>
    </row>
    <row r="78" spans="1:23" ht="12.75">
      <c r="A78">
        <v>90</v>
      </c>
      <c r="B78" s="1">
        <v>0.115518</v>
      </c>
      <c r="C78" s="1">
        <f t="shared" si="26"/>
        <v>0.884482</v>
      </c>
      <c r="D78" s="3">
        <f t="shared" si="34"/>
        <v>325017162.51933324</v>
      </c>
      <c r="E78" s="3">
        <f t="shared" si="27"/>
        <v>37545332.57990831</v>
      </c>
      <c r="F78" s="4">
        <f>SUM(D79:D$104)/D78</f>
        <v>5.084860470527812</v>
      </c>
      <c r="G78">
        <f t="shared" si="28"/>
        <v>95</v>
      </c>
      <c r="H78" s="4">
        <f t="shared" si="20"/>
        <v>4.7288716642835595</v>
      </c>
      <c r="I78">
        <f t="shared" si="29"/>
        <v>99</v>
      </c>
      <c r="J78" s="4">
        <f t="shared" si="21"/>
        <v>8.13336834972192</v>
      </c>
      <c r="K78">
        <f t="shared" si="30"/>
        <v>102</v>
      </c>
      <c r="L78" s="4">
        <f t="shared" si="22"/>
        <v>11.62909780959005</v>
      </c>
      <c r="M78">
        <f t="shared" si="31"/>
        <v>104</v>
      </c>
      <c r="N78" s="4">
        <f t="shared" si="23"/>
        <v>13.709180784874292</v>
      </c>
      <c r="O78">
        <f t="shared" si="24"/>
        <v>108</v>
      </c>
      <c r="P78" s="4">
        <f t="shared" si="25"/>
        <v>17.30475699591794</v>
      </c>
      <c r="Q78" s="4"/>
      <c r="R78" s="4"/>
      <c r="S78" s="3">
        <v>985926893.9519511</v>
      </c>
      <c r="T78">
        <v>41</v>
      </c>
      <c r="V78">
        <f t="shared" si="32"/>
        <v>90</v>
      </c>
      <c r="W78" s="3">
        <f t="shared" si="33"/>
        <v>325017162.51933324</v>
      </c>
    </row>
    <row r="79" spans="1:23" ht="12.75">
      <c r="A79">
        <v>91</v>
      </c>
      <c r="B79" s="1">
        <v>0.126487</v>
      </c>
      <c r="C79" s="1">
        <f t="shared" si="26"/>
        <v>0.873513</v>
      </c>
      <c r="D79" s="3">
        <f t="shared" si="34"/>
        <v>287471829.93942493</v>
      </c>
      <c r="E79" s="3">
        <f t="shared" si="27"/>
        <v>36361449.35354805</v>
      </c>
      <c r="F79" s="4">
        <f>SUM(D80:D$104)/D79</f>
        <v>4.748969985288351</v>
      </c>
      <c r="G79">
        <f t="shared" si="28"/>
        <v>96</v>
      </c>
      <c r="H79" s="4">
        <f t="shared" si="20"/>
        <v>4.40123200779685</v>
      </c>
      <c r="I79">
        <f t="shared" si="29"/>
        <v>99</v>
      </c>
      <c r="J79" s="4">
        <f t="shared" si="21"/>
        <v>7.667166276730285</v>
      </c>
      <c r="K79">
        <f t="shared" si="30"/>
        <v>103</v>
      </c>
      <c r="L79" s="4">
        <f t="shared" si="22"/>
        <v>11.00233132298905</v>
      </c>
      <c r="M79">
        <f t="shared" si="31"/>
        <v>105</v>
      </c>
      <c r="N79" s="4">
        <f t="shared" si="23"/>
        <v>13.010993516388183</v>
      </c>
      <c r="O79">
        <f t="shared" si="24"/>
        <v>108</v>
      </c>
      <c r="P79" s="4">
        <f t="shared" si="25"/>
        <v>16.535151606386364</v>
      </c>
      <c r="Q79" s="4"/>
      <c r="R79" s="4"/>
      <c r="S79" s="3">
        <v>986734042.3986332</v>
      </c>
      <c r="T79">
        <v>40</v>
      </c>
      <c r="V79">
        <f t="shared" si="32"/>
        <v>91</v>
      </c>
      <c r="W79" s="3">
        <f t="shared" si="33"/>
        <v>287471829.93942493</v>
      </c>
    </row>
    <row r="80" spans="1:23" ht="12.75">
      <c r="A80">
        <v>92</v>
      </c>
      <c r="B80" s="1">
        <v>0.137876</v>
      </c>
      <c r="C80" s="1">
        <f t="shared" si="26"/>
        <v>0.862124</v>
      </c>
      <c r="D80" s="3">
        <f t="shared" si="34"/>
        <v>251110380.58587688</v>
      </c>
      <c r="E80" s="3">
        <f t="shared" si="27"/>
        <v>34622094.83365837</v>
      </c>
      <c r="F80" s="4">
        <f>SUM(D81:D$104)/D80</f>
        <v>4.436633439099764</v>
      </c>
      <c r="G80">
        <f t="shared" si="28"/>
        <v>97</v>
      </c>
      <c r="H80" s="4">
        <f t="shared" si="20"/>
        <v>4.092011450574304</v>
      </c>
      <c r="I80">
        <f t="shared" si="29"/>
        <v>100</v>
      </c>
      <c r="J80" s="4">
        <f t="shared" si="21"/>
        <v>7.218117263814975</v>
      </c>
      <c r="K80">
        <f t="shared" si="30"/>
        <v>103</v>
      </c>
      <c r="L80" s="4">
        <f t="shared" si="22"/>
        <v>10.453202101740828</v>
      </c>
      <c r="M80">
        <f t="shared" si="31"/>
        <v>105</v>
      </c>
      <c r="N80" s="4">
        <f t="shared" si="23"/>
        <v>12.393499520111234</v>
      </c>
      <c r="O80">
        <f t="shared" si="24"/>
        <v>108</v>
      </c>
      <c r="P80" s="4">
        <f t="shared" si="25"/>
        <v>15.758281390682413</v>
      </c>
      <c r="Q80" s="4"/>
      <c r="R80" s="4"/>
      <c r="S80" s="3">
        <v>987473660.1701007</v>
      </c>
      <c r="T80">
        <v>39</v>
      </c>
      <c r="V80">
        <f t="shared" si="32"/>
        <v>92</v>
      </c>
      <c r="W80" s="3">
        <f t="shared" si="33"/>
        <v>251110380.58587688</v>
      </c>
    </row>
    <row r="81" spans="1:23" ht="12.75">
      <c r="A81">
        <v>93</v>
      </c>
      <c r="B81" s="1">
        <v>0.149419</v>
      </c>
      <c r="C81" s="1">
        <f t="shared" si="26"/>
        <v>0.850581</v>
      </c>
      <c r="D81" s="3">
        <f t="shared" si="34"/>
        <v>216488285.7522185</v>
      </c>
      <c r="E81" s="3">
        <f t="shared" si="27"/>
        <v>32347463.168810725</v>
      </c>
      <c r="F81" s="4">
        <f>SUM(D82:D$104)/D81</f>
        <v>4.14616625810181</v>
      </c>
      <c r="G81">
        <f t="shared" si="28"/>
        <v>97</v>
      </c>
      <c r="H81" s="4">
        <f t="shared" si="20"/>
        <v>3.824568728746854</v>
      </c>
      <c r="I81">
        <f t="shared" si="29"/>
        <v>100</v>
      </c>
      <c r="J81" s="4">
        <f t="shared" si="21"/>
        <v>6.801205147423474</v>
      </c>
      <c r="K81">
        <f t="shared" si="30"/>
        <v>103</v>
      </c>
      <c r="L81" s="4">
        <f t="shared" si="22"/>
        <v>9.882505419875656</v>
      </c>
      <c r="M81">
        <f t="shared" si="31"/>
        <v>105</v>
      </c>
      <c r="N81" s="4">
        <f t="shared" si="23"/>
        <v>11.757708300860813</v>
      </c>
      <c r="O81">
        <f t="shared" si="24"/>
        <v>108</v>
      </c>
      <c r="P81" s="4">
        <f t="shared" si="25"/>
        <v>14.970737733580009</v>
      </c>
      <c r="Q81" s="4"/>
      <c r="R81" s="4"/>
      <c r="S81" s="3">
        <v>988161420.5187818</v>
      </c>
      <c r="T81">
        <v>38</v>
      </c>
      <c r="V81">
        <f t="shared" si="32"/>
        <v>93</v>
      </c>
      <c r="W81" s="3">
        <f t="shared" si="33"/>
        <v>216488285.7522185</v>
      </c>
    </row>
    <row r="82" spans="1:23" ht="12.75">
      <c r="A82">
        <v>94</v>
      </c>
      <c r="B82" s="1">
        <v>0.161176</v>
      </c>
      <c r="C82" s="1">
        <f t="shared" si="26"/>
        <v>0.838824</v>
      </c>
      <c r="D82" s="3">
        <f t="shared" si="34"/>
        <v>184140822.5834078</v>
      </c>
      <c r="E82" s="3">
        <f t="shared" si="27"/>
        <v>29679081.220703334</v>
      </c>
      <c r="F82" s="4">
        <f>SUM(D83:D$104)/D82</f>
        <v>3.8745107851007847</v>
      </c>
      <c r="G82">
        <f t="shared" si="28"/>
        <v>98</v>
      </c>
      <c r="H82" s="4">
        <f t="shared" si="20"/>
        <v>3.586763748408572</v>
      </c>
      <c r="I82">
        <f t="shared" si="29"/>
        <v>101</v>
      </c>
      <c r="J82" s="4">
        <f t="shared" si="21"/>
        <v>6.416431842436609</v>
      </c>
      <c r="K82">
        <f t="shared" si="30"/>
        <v>104</v>
      </c>
      <c r="L82" s="4">
        <f t="shared" si="22"/>
        <v>9.364467153610832</v>
      </c>
      <c r="M82">
        <f t="shared" si="31"/>
        <v>106</v>
      </c>
      <c r="N82" s="4">
        <f t="shared" si="23"/>
        <v>11.13379305176818</v>
      </c>
      <c r="O82">
        <f t="shared" si="24"/>
        <v>109</v>
      </c>
      <c r="P82" s="4">
        <f t="shared" si="25"/>
        <v>14.271039227250853</v>
      </c>
      <c r="Q82" s="4"/>
      <c r="R82" s="4"/>
      <c r="S82" s="3">
        <v>988811069.391372</v>
      </c>
      <c r="T82">
        <v>37</v>
      </c>
      <c r="V82">
        <f t="shared" si="32"/>
        <v>94</v>
      </c>
      <c r="W82" s="3">
        <f t="shared" si="33"/>
        <v>184140822.5834078</v>
      </c>
    </row>
    <row r="83" spans="1:23" ht="12.75">
      <c r="A83">
        <v>95</v>
      </c>
      <c r="B83" s="1">
        <v>0.173067</v>
      </c>
      <c r="C83" s="1">
        <f t="shared" si="26"/>
        <v>0.826933</v>
      </c>
      <c r="D83" s="3">
        <f t="shared" si="34"/>
        <v>154461741.36270446</v>
      </c>
      <c r="E83" s="3">
        <f t="shared" si="27"/>
        <v>26732230.19241917</v>
      </c>
      <c r="F83" s="4">
        <f>SUM(D84:D$104)/D83</f>
        <v>3.618979410580508</v>
      </c>
      <c r="G83">
        <f t="shared" si="28"/>
        <v>99</v>
      </c>
      <c r="H83" s="4">
        <f t="shared" si="20"/>
        <v>3.362179025287233</v>
      </c>
      <c r="I83">
        <f t="shared" si="29"/>
        <v>102</v>
      </c>
      <c r="J83" s="4">
        <f t="shared" si="21"/>
        <v>6.022097113786927</v>
      </c>
      <c r="K83">
        <f t="shared" si="30"/>
        <v>104</v>
      </c>
      <c r="L83" s="4">
        <f t="shared" si="22"/>
        <v>8.837408616635443</v>
      </c>
      <c r="M83">
        <f t="shared" si="31"/>
        <v>106</v>
      </c>
      <c r="N83" s="4">
        <f t="shared" si="23"/>
        <v>10.56008175406238</v>
      </c>
      <c r="O83">
        <f t="shared" si="24"/>
        <v>109</v>
      </c>
      <c r="P83" s="4">
        <f t="shared" si="25"/>
        <v>13.562719034737057</v>
      </c>
      <c r="Q83" s="4"/>
      <c r="R83" s="4"/>
      <c r="S83" s="3">
        <v>989440353.4561701</v>
      </c>
      <c r="T83">
        <v>36</v>
      </c>
      <c r="V83">
        <f t="shared" si="32"/>
        <v>95</v>
      </c>
      <c r="W83" s="3">
        <f t="shared" si="33"/>
        <v>154461741.36270446</v>
      </c>
    </row>
    <row r="84" spans="1:23" ht="12.75">
      <c r="A84">
        <v>96</v>
      </c>
      <c r="B84" s="1">
        <v>0.185008</v>
      </c>
      <c r="C84" s="1">
        <f t="shared" si="26"/>
        <v>0.8149919999999999</v>
      </c>
      <c r="D84" s="3">
        <f t="shared" si="34"/>
        <v>127729511.17028528</v>
      </c>
      <c r="E84" s="3">
        <f t="shared" si="27"/>
        <v>23630981.402592152</v>
      </c>
      <c r="F84" s="4">
        <f>SUM(D85:D$104)/D84</f>
        <v>3.3763877007937855</v>
      </c>
      <c r="G84">
        <f t="shared" si="28"/>
        <v>100</v>
      </c>
      <c r="H84" s="4">
        <f t="shared" si="20"/>
        <v>3.1448796295961756</v>
      </c>
      <c r="I84">
        <f t="shared" si="29"/>
        <v>102</v>
      </c>
      <c r="J84" s="4">
        <f t="shared" si="21"/>
        <v>5.685624587474976</v>
      </c>
      <c r="K84">
        <f t="shared" si="30"/>
        <v>105</v>
      </c>
      <c r="L84" s="4">
        <f t="shared" si="22"/>
        <v>8.347753775406787</v>
      </c>
      <c r="M84">
        <f t="shared" si="31"/>
        <v>106</v>
      </c>
      <c r="N84" s="4">
        <f t="shared" si="23"/>
        <v>9.944044034882822</v>
      </c>
      <c r="O84">
        <f t="shared" si="24"/>
        <v>109</v>
      </c>
      <c r="P84" s="4">
        <f t="shared" si="25"/>
        <v>12.825437806191559</v>
      </c>
      <c r="Q84" s="4"/>
      <c r="R84" s="4"/>
      <c r="S84" s="3">
        <v>990063103.1480502</v>
      </c>
      <c r="T84">
        <v>35</v>
      </c>
      <c r="V84">
        <f t="shared" si="32"/>
        <v>96</v>
      </c>
      <c r="W84" s="3">
        <f t="shared" si="33"/>
        <v>127729511.17028528</v>
      </c>
    </row>
    <row r="85" spans="1:23" ht="12.75">
      <c r="A85">
        <v>97</v>
      </c>
      <c r="B85" s="1">
        <v>0.19692</v>
      </c>
      <c r="C85" s="1">
        <f t="shared" si="26"/>
        <v>0.80308</v>
      </c>
      <c r="D85" s="3">
        <f t="shared" si="34"/>
        <v>104098529.76769313</v>
      </c>
      <c r="E85" s="3">
        <f t="shared" si="27"/>
        <v>20499082.481854126</v>
      </c>
      <c r="F85" s="4">
        <f>SUM(D86:D$104)/D85</f>
        <v>3.1428476608283096</v>
      </c>
      <c r="G85">
        <f t="shared" si="28"/>
        <v>100</v>
      </c>
      <c r="H85" s="4">
        <f t="shared" si="20"/>
        <v>2.9408418034525</v>
      </c>
      <c r="I85">
        <f t="shared" si="29"/>
        <v>103</v>
      </c>
      <c r="J85" s="4">
        <f t="shared" si="21"/>
        <v>5.339919210546739</v>
      </c>
      <c r="K85">
        <f t="shared" si="30"/>
        <v>105</v>
      </c>
      <c r="L85" s="4">
        <f t="shared" si="22"/>
        <v>7.8449282511803915</v>
      </c>
      <c r="M85">
        <f t="shared" si="31"/>
        <v>107</v>
      </c>
      <c r="N85" s="4">
        <f t="shared" si="23"/>
        <v>9.403602824279176</v>
      </c>
      <c r="O85">
        <f t="shared" si="24"/>
        <v>110</v>
      </c>
      <c r="P85" s="4">
        <f t="shared" si="25"/>
        <v>12.100247362424739</v>
      </c>
      <c r="Q85" s="4"/>
      <c r="R85" s="4"/>
      <c r="S85" s="3">
        <v>990682279.5727831</v>
      </c>
      <c r="T85">
        <v>34</v>
      </c>
      <c r="V85">
        <f t="shared" si="32"/>
        <v>97</v>
      </c>
      <c r="W85" s="3">
        <f t="shared" si="33"/>
        <v>104098529.76769313</v>
      </c>
    </row>
    <row r="86" spans="1:23" ht="12.75">
      <c r="A86">
        <v>98</v>
      </c>
      <c r="B86" s="1">
        <v>0.210337</v>
      </c>
      <c r="C86" s="1">
        <f t="shared" si="26"/>
        <v>0.789663</v>
      </c>
      <c r="D86" s="3">
        <f t="shared" si="34"/>
        <v>83599447.285839</v>
      </c>
      <c r="E86" s="3">
        <f t="shared" si="27"/>
        <v>17584056.94376152</v>
      </c>
      <c r="F86" s="4">
        <f>SUM(D87:D$104)/D86</f>
        <v>2.9134926294121515</v>
      </c>
      <c r="G86">
        <f t="shared" si="28"/>
        <v>101</v>
      </c>
      <c r="H86" s="4">
        <f t="shared" si="20"/>
        <v>2.759855635347577</v>
      </c>
      <c r="I86">
        <f t="shared" si="29"/>
        <v>103</v>
      </c>
      <c r="J86" s="4">
        <f t="shared" si="21"/>
        <v>4.975374991779816</v>
      </c>
      <c r="K86">
        <f t="shared" si="30"/>
        <v>106</v>
      </c>
      <c r="L86" s="4">
        <f t="shared" si="22"/>
        <v>7.377134564019713</v>
      </c>
      <c r="M86">
        <f t="shared" si="31"/>
        <v>107</v>
      </c>
      <c r="N86" s="4">
        <f t="shared" si="23"/>
        <v>8.822827444177534</v>
      </c>
      <c r="O86">
        <f t="shared" si="24"/>
        <v>110</v>
      </c>
      <c r="P86" s="4">
        <f t="shared" si="25"/>
        <v>11.450395602482502</v>
      </c>
      <c r="Q86" s="4"/>
      <c r="R86" s="4"/>
      <c r="S86" s="3">
        <v>991298867.4683484</v>
      </c>
      <c r="T86">
        <v>33</v>
      </c>
      <c r="V86">
        <f t="shared" si="32"/>
        <v>98</v>
      </c>
      <c r="W86" s="3">
        <f t="shared" si="33"/>
        <v>83599447.285839</v>
      </c>
    </row>
    <row r="87" spans="1:23" ht="12.75">
      <c r="A87">
        <v>99</v>
      </c>
      <c r="B87" s="1">
        <v>0.224861</v>
      </c>
      <c r="C87" s="1">
        <f t="shared" si="26"/>
        <v>0.775139</v>
      </c>
      <c r="D87" s="3">
        <f t="shared" si="34"/>
        <v>66015390.342077486</v>
      </c>
      <c r="E87" s="3">
        <f t="shared" si="27"/>
        <v>14844286.687709883</v>
      </c>
      <c r="F87" s="4">
        <f>SUM(D88:D$104)/D87</f>
        <v>2.6895392457442626</v>
      </c>
      <c r="G87">
        <f t="shared" si="28"/>
        <v>102</v>
      </c>
      <c r="H87" s="4">
        <f t="shared" si="20"/>
        <v>2.5788616846551946</v>
      </c>
      <c r="I87">
        <f t="shared" si="29"/>
        <v>104</v>
      </c>
      <c r="J87" s="4">
        <f t="shared" si="21"/>
        <v>4.668866462392089</v>
      </c>
      <c r="K87">
        <f t="shared" si="30"/>
        <v>106</v>
      </c>
      <c r="L87" s="4">
        <f t="shared" si="22"/>
        <v>6.882263732937147</v>
      </c>
      <c r="M87">
        <f t="shared" si="31"/>
        <v>108</v>
      </c>
      <c r="N87" s="4">
        <f t="shared" si="23"/>
        <v>8.27370791259328</v>
      </c>
      <c r="O87">
        <f t="shared" si="24"/>
        <v>110</v>
      </c>
      <c r="P87" s="4">
        <f t="shared" si="25"/>
        <v>10.750751806102045</v>
      </c>
      <c r="Q87" s="4"/>
      <c r="R87" s="4"/>
      <c r="S87" s="3">
        <v>991912861.5296353</v>
      </c>
      <c r="T87">
        <v>32</v>
      </c>
      <c r="V87">
        <f t="shared" si="32"/>
        <v>99</v>
      </c>
      <c r="W87" s="3">
        <f t="shared" si="33"/>
        <v>66015390.342077486</v>
      </c>
    </row>
    <row r="88" spans="1:23" ht="12.75">
      <c r="A88">
        <v>100</v>
      </c>
      <c r="B88" s="1">
        <v>0.241017</v>
      </c>
      <c r="C88" s="1">
        <f t="shared" si="26"/>
        <v>0.758983</v>
      </c>
      <c r="D88" s="3">
        <f t="shared" si="34"/>
        <v>51171103.6543676</v>
      </c>
      <c r="E88" s="3">
        <f t="shared" si="27"/>
        <v>12333105.889464721</v>
      </c>
      <c r="F88" s="4">
        <f>SUM(D89:D$104)/D88</f>
        <v>2.46975090370148</v>
      </c>
      <c r="G88">
        <f t="shared" si="28"/>
        <v>103</v>
      </c>
      <c r="H88" s="4">
        <f t="shared" si="20"/>
        <v>2.394363855142032</v>
      </c>
      <c r="I88">
        <f t="shared" si="29"/>
        <v>105</v>
      </c>
      <c r="J88" s="4">
        <f t="shared" si="21"/>
        <v>4.343582817514346</v>
      </c>
      <c r="K88">
        <f t="shared" si="30"/>
        <v>107</v>
      </c>
      <c r="L88" s="4">
        <f t="shared" si="22"/>
        <v>6.43952119359777</v>
      </c>
      <c r="M88">
        <f t="shared" si="31"/>
        <v>108</v>
      </c>
      <c r="N88" s="4">
        <f t="shared" si="23"/>
        <v>7.729163146851448</v>
      </c>
      <c r="O88">
        <f t="shared" si="24"/>
        <v>111</v>
      </c>
      <c r="P88" s="4">
        <f t="shared" si="25"/>
        <v>10.00830483503016</v>
      </c>
      <c r="Q88" s="4"/>
      <c r="R88" s="4"/>
      <c r="S88" s="3">
        <v>992523263.3365873</v>
      </c>
      <c r="T88">
        <v>31</v>
      </c>
      <c r="V88">
        <f t="shared" si="32"/>
        <v>100</v>
      </c>
      <c r="W88" s="3">
        <f t="shared" si="33"/>
        <v>51171103.6543676</v>
      </c>
    </row>
    <row r="89" spans="1:23" ht="12.75">
      <c r="A89">
        <v>101</v>
      </c>
      <c r="B89" s="1">
        <v>0.259334</v>
      </c>
      <c r="C89" s="1">
        <f t="shared" si="26"/>
        <v>0.740666</v>
      </c>
      <c r="D89" s="3">
        <f t="shared" si="34"/>
        <v>38837997.76490288</v>
      </c>
      <c r="E89" s="3">
        <f t="shared" si="27"/>
        <v>10072013.312363323</v>
      </c>
      <c r="F89" s="4">
        <f>SUM(D90:D$104)/D89</f>
        <v>2.2540266431546963</v>
      </c>
      <c r="G89">
        <f t="shared" si="28"/>
        <v>104</v>
      </c>
      <c r="H89" s="4">
        <f t="shared" si="20"/>
        <v>2.2043318937318617</v>
      </c>
      <c r="I89">
        <f t="shared" si="29"/>
        <v>105</v>
      </c>
      <c r="J89" s="4">
        <f t="shared" si="21"/>
        <v>3.992276300742091</v>
      </c>
      <c r="K89">
        <f t="shared" si="30"/>
        <v>107</v>
      </c>
      <c r="L89" s="4">
        <f t="shared" si="22"/>
        <v>5.943967344614904</v>
      </c>
      <c r="M89">
        <f t="shared" si="31"/>
        <v>109</v>
      </c>
      <c r="N89" s="4">
        <f t="shared" si="23"/>
        <v>7.172278121649043</v>
      </c>
      <c r="O89">
        <f t="shared" si="24"/>
        <v>111</v>
      </c>
      <c r="P89" s="4">
        <f t="shared" si="25"/>
        <v>9.414271419487491</v>
      </c>
      <c r="Q89" s="4"/>
      <c r="R89" s="4"/>
      <c r="S89" s="3">
        <v>993127084.6040266</v>
      </c>
      <c r="T89">
        <v>30</v>
      </c>
      <c r="V89">
        <f t="shared" si="32"/>
        <v>101</v>
      </c>
      <c r="W89" s="3">
        <f t="shared" si="33"/>
        <v>38837997.76490288</v>
      </c>
    </row>
    <row r="90" spans="1:23" ht="12.75">
      <c r="A90">
        <v>102</v>
      </c>
      <c r="B90" s="1">
        <v>0.280356</v>
      </c>
      <c r="C90" s="1">
        <f t="shared" si="26"/>
        <v>0.719644</v>
      </c>
      <c r="D90" s="3">
        <f t="shared" si="34"/>
        <v>28765984.45253956</v>
      </c>
      <c r="E90" s="3">
        <f t="shared" si="27"/>
        <v>8064716.337176181</v>
      </c>
      <c r="F90" s="4">
        <f>SUM(D91:D$104)/D90</f>
        <v>2.0432430314807157</v>
      </c>
      <c r="G90">
        <f t="shared" si="28"/>
        <v>105</v>
      </c>
      <c r="H90" s="4">
        <f t="shared" si="20"/>
        <v>2.009015687968258</v>
      </c>
      <c r="I90">
        <f t="shared" si="29"/>
        <v>106</v>
      </c>
      <c r="J90" s="4">
        <f t="shared" si="21"/>
        <v>3.7127894586394063</v>
      </c>
      <c r="K90">
        <f t="shared" si="30"/>
        <v>108</v>
      </c>
      <c r="L90" s="4">
        <f t="shared" si="22"/>
        <v>5.5339978665119105</v>
      </c>
      <c r="M90">
        <f t="shared" si="31"/>
        <v>109</v>
      </c>
      <c r="N90" s="4">
        <f t="shared" si="23"/>
        <v>6.66720633086517</v>
      </c>
      <c r="O90">
        <f t="shared" si="24"/>
        <v>111</v>
      </c>
      <c r="P90" s="4">
        <f t="shared" si="25"/>
        <v>8.745810034308093</v>
      </c>
      <c r="Q90" s="4"/>
      <c r="R90" s="4"/>
      <c r="S90" s="3">
        <v>993721329.9593422</v>
      </c>
      <c r="T90">
        <v>29</v>
      </c>
      <c r="V90">
        <f t="shared" si="32"/>
        <v>102</v>
      </c>
      <c r="W90" s="3">
        <f t="shared" si="33"/>
        <v>28765984.45253956</v>
      </c>
    </row>
    <row r="91" spans="1:23" ht="12.75">
      <c r="A91">
        <v>103</v>
      </c>
      <c r="B91" s="1">
        <v>0.303142</v>
      </c>
      <c r="C91" s="1">
        <f t="shared" si="26"/>
        <v>0.696858</v>
      </c>
      <c r="D91" s="3">
        <f t="shared" si="34"/>
        <v>20701268.115363378</v>
      </c>
      <c r="E91" s="3">
        <f t="shared" si="27"/>
        <v>6275423.819027485</v>
      </c>
      <c r="F91" s="4">
        <f>SUM(D92:D$104)/D91</f>
        <v>1.839241390855362</v>
      </c>
      <c r="G91">
        <f t="shared" si="28"/>
        <v>105</v>
      </c>
      <c r="H91" s="4">
        <f t="shared" si="20"/>
        <v>1.8573873761535253</v>
      </c>
      <c r="I91">
        <f t="shared" si="29"/>
        <v>107</v>
      </c>
      <c r="J91" s="4">
        <f t="shared" si="21"/>
        <v>3.415713624295364</v>
      </c>
      <c r="K91">
        <f t="shared" si="30"/>
        <v>109</v>
      </c>
      <c r="L91" s="4">
        <f t="shared" si="22"/>
        <v>5.046259381304637</v>
      </c>
      <c r="M91">
        <f t="shared" si="31"/>
        <v>110</v>
      </c>
      <c r="N91" s="4">
        <f t="shared" si="23"/>
        <v>6.110362644567246</v>
      </c>
      <c r="O91">
        <f t="shared" si="24"/>
        <v>112</v>
      </c>
      <c r="P91" s="4">
        <f t="shared" si="25"/>
        <v>8.024800523181696</v>
      </c>
      <c r="Q91" s="4"/>
      <c r="R91" s="4"/>
      <c r="S91" s="3">
        <v>994302002.3287022</v>
      </c>
      <c r="T91">
        <v>28</v>
      </c>
      <c r="V91">
        <f t="shared" si="32"/>
        <v>103</v>
      </c>
      <c r="W91" s="3">
        <f t="shared" si="33"/>
        <v>20701268.115363378</v>
      </c>
    </row>
    <row r="92" spans="1:23" ht="12.75">
      <c r="A92">
        <v>104</v>
      </c>
      <c r="B92" s="1">
        <v>0.329482</v>
      </c>
      <c r="C92" s="1">
        <f t="shared" si="26"/>
        <v>0.670518</v>
      </c>
      <c r="D92" s="3">
        <f t="shared" si="34"/>
        <v>14425844.296335893</v>
      </c>
      <c r="E92" s="3">
        <f t="shared" si="27"/>
        <v>4753056.030445343</v>
      </c>
      <c r="F92" s="4">
        <f>SUM(D93:D$104)/D92</f>
        <v>1.6393345428413846</v>
      </c>
      <c r="G92">
        <f t="shared" si="28"/>
        <v>106</v>
      </c>
      <c r="H92" s="4">
        <f t="shared" si="20"/>
        <v>1.7066344994601508</v>
      </c>
      <c r="I92">
        <f t="shared" si="29"/>
        <v>108</v>
      </c>
      <c r="J92" s="4">
        <f t="shared" si="21"/>
        <v>3.0861221799485605</v>
      </c>
      <c r="K92">
        <f t="shared" si="30"/>
        <v>109</v>
      </c>
      <c r="L92" s="4">
        <f t="shared" si="22"/>
        <v>4.662994918977333</v>
      </c>
      <c r="M92">
        <f t="shared" si="31"/>
        <v>110</v>
      </c>
      <c r="N92" s="4">
        <f t="shared" si="23"/>
        <v>5.646320438725624</v>
      </c>
      <c r="O92">
        <f t="shared" si="24"/>
        <v>112</v>
      </c>
      <c r="P92" s="4">
        <f t="shared" si="25"/>
        <v>7.4791729911566875</v>
      </c>
      <c r="Q92" s="4"/>
      <c r="R92" s="4"/>
      <c r="S92" s="3">
        <v>994866091.4025275</v>
      </c>
      <c r="T92">
        <v>27</v>
      </c>
      <c r="V92">
        <f t="shared" si="32"/>
        <v>104</v>
      </c>
      <c r="W92" s="3">
        <f t="shared" si="33"/>
        <v>14425844.296335893</v>
      </c>
    </row>
    <row r="93" spans="1:23" ht="12.75">
      <c r="A93">
        <v>105</v>
      </c>
      <c r="B93" s="1">
        <v>0.359886</v>
      </c>
      <c r="C93" s="1">
        <f t="shared" si="26"/>
        <v>0.6401140000000001</v>
      </c>
      <c r="D93" s="3">
        <f t="shared" si="34"/>
        <v>9672788.26589055</v>
      </c>
      <c r="E93" s="3">
        <f t="shared" si="27"/>
        <v>3481101.077858286</v>
      </c>
      <c r="F93" s="4">
        <f>SUM(D94:D$104)/D93</f>
        <v>1.444877755468734</v>
      </c>
      <c r="G93">
        <f t="shared" si="28"/>
        <v>107</v>
      </c>
      <c r="H93" s="4">
        <f t="shared" si="20"/>
        <v>1.5543391674946179</v>
      </c>
      <c r="I93">
        <f t="shared" si="29"/>
        <v>108</v>
      </c>
      <c r="J93" s="4">
        <f t="shared" si="21"/>
        <v>2.8152930364980477</v>
      </c>
      <c r="K93">
        <f t="shared" si="30"/>
        <v>110</v>
      </c>
      <c r="L93" s="4">
        <f t="shared" si="22"/>
        <v>4.226146612574752</v>
      </c>
      <c r="M93">
        <f t="shared" si="31"/>
        <v>111</v>
      </c>
      <c r="N93" s="4">
        <f t="shared" si="23"/>
        <v>5.100707682396973</v>
      </c>
      <c r="O93">
        <f t="shared" si="24"/>
        <v>112</v>
      </c>
      <c r="P93" s="4">
        <f t="shared" si="25"/>
        <v>6.823318320820107</v>
      </c>
      <c r="Q93" s="4"/>
      <c r="R93" s="4"/>
      <c r="S93" s="3">
        <v>995410580.9903291</v>
      </c>
      <c r="T93">
        <v>26</v>
      </c>
      <c r="V93">
        <f t="shared" si="32"/>
        <v>105</v>
      </c>
      <c r="W93" s="3">
        <f t="shared" si="33"/>
        <v>9672788.26589055</v>
      </c>
    </row>
    <row r="94" spans="1:23" ht="12.75">
      <c r="A94">
        <v>106</v>
      </c>
      <c r="B94" s="1">
        <v>0.394865</v>
      </c>
      <c r="C94" s="1">
        <f t="shared" si="26"/>
        <v>0.605135</v>
      </c>
      <c r="D94" s="3">
        <f t="shared" si="34"/>
        <v>6191687.188032264</v>
      </c>
      <c r="E94" s="3">
        <f t="shared" si="27"/>
        <v>2444880.56150236</v>
      </c>
      <c r="F94" s="4">
        <f>SUM(D95:D$104)/D94</f>
        <v>1.2572194257096927</v>
      </c>
      <c r="G94">
        <f t="shared" si="28"/>
        <v>108</v>
      </c>
      <c r="H94" s="4">
        <f t="shared" si="20"/>
        <v>1.3994594374311475</v>
      </c>
      <c r="I94">
        <f t="shared" si="29"/>
        <v>109</v>
      </c>
      <c r="J94" s="4">
        <f t="shared" si="21"/>
        <v>2.5594715558098216</v>
      </c>
      <c r="K94">
        <f t="shared" si="30"/>
        <v>110</v>
      </c>
      <c r="L94" s="4">
        <f t="shared" si="22"/>
        <v>3.820759282168254</v>
      </c>
      <c r="M94">
        <f t="shared" si="31"/>
        <v>111</v>
      </c>
      <c r="N94" s="4">
        <f t="shared" si="23"/>
        <v>4.673641510823785</v>
      </c>
      <c r="O94">
        <f t="shared" si="24"/>
        <v>113</v>
      </c>
      <c r="P94" s="4">
        <f t="shared" si="25"/>
        <v>6.197290269710976</v>
      </c>
      <c r="Q94" s="4"/>
      <c r="R94" s="4"/>
      <c r="S94" s="3">
        <v>995932449.5939163</v>
      </c>
      <c r="T94">
        <v>25</v>
      </c>
      <c r="V94">
        <f t="shared" si="32"/>
        <v>106</v>
      </c>
      <c r="W94" s="3">
        <f t="shared" si="33"/>
        <v>6191687.188032264</v>
      </c>
    </row>
    <row r="95" spans="1:23" ht="12.75">
      <c r="A95">
        <v>107</v>
      </c>
      <c r="B95" s="1">
        <v>0.434933</v>
      </c>
      <c r="C95" s="1">
        <f t="shared" si="26"/>
        <v>0.565067</v>
      </c>
      <c r="D95" s="3">
        <f t="shared" si="34"/>
        <v>3746806.626529904</v>
      </c>
      <c r="E95" s="3">
        <f t="shared" si="27"/>
        <v>1629609.8464965308</v>
      </c>
      <c r="F95" s="4">
        <f>SUM(D96:D$104)/D95</f>
        <v>1.0775850441797161</v>
      </c>
      <c r="G95">
        <f t="shared" si="28"/>
        <v>109</v>
      </c>
      <c r="H95" s="4">
        <f t="shared" si="20"/>
        <v>1.2395951240020224</v>
      </c>
      <c r="I95">
        <f t="shared" si="29"/>
        <v>110</v>
      </c>
      <c r="J95" s="4">
        <f t="shared" si="21"/>
        <v>2.2783759855514205</v>
      </c>
      <c r="K95">
        <f t="shared" si="30"/>
        <v>111</v>
      </c>
      <c r="L95" s="4">
        <f t="shared" si="22"/>
        <v>3.459365203390675</v>
      </c>
      <c r="M95">
        <f t="shared" si="31"/>
        <v>112</v>
      </c>
      <c r="N95" s="4">
        <f t="shared" si="23"/>
        <v>4.167238299491274</v>
      </c>
      <c r="O95">
        <f t="shared" si="24"/>
        <v>113</v>
      </c>
      <c r="P95" s="4">
        <f t="shared" si="25"/>
        <v>5.660680819256214</v>
      </c>
      <c r="Q95" s="4"/>
      <c r="R95" s="4"/>
      <c r="S95" s="3">
        <v>996431661.8565063</v>
      </c>
      <c r="T95">
        <v>24</v>
      </c>
      <c r="V95">
        <f t="shared" si="32"/>
        <v>107</v>
      </c>
      <c r="W95" s="3">
        <f t="shared" si="33"/>
        <v>3746806.626529904</v>
      </c>
    </row>
    <row r="96" spans="1:23" ht="12.75">
      <c r="A96">
        <v>108</v>
      </c>
      <c r="B96" s="1">
        <v>0.480599</v>
      </c>
      <c r="C96" s="1">
        <f t="shared" si="26"/>
        <v>0.519401</v>
      </c>
      <c r="D96" s="3">
        <f t="shared" si="34"/>
        <v>2117196.7800333733</v>
      </c>
      <c r="E96" s="3">
        <f t="shared" si="27"/>
        <v>1017522.6552872593</v>
      </c>
      <c r="F96" s="4">
        <f>SUM(D97:D$104)/D96</f>
        <v>0.9070040263892888</v>
      </c>
      <c r="G96">
        <f t="shared" si="28"/>
        <v>110</v>
      </c>
      <c r="H96" s="4">
        <f t="shared" si="20"/>
        <v>1.0701621462195732</v>
      </c>
      <c r="I96">
        <f t="shared" si="29"/>
        <v>110</v>
      </c>
      <c r="J96" s="4">
        <f t="shared" si="21"/>
        <v>1.9742669116900373</v>
      </c>
      <c r="K96">
        <f t="shared" si="30"/>
        <v>111</v>
      </c>
      <c r="L96" s="4">
        <f t="shared" si="22"/>
        <v>2.9957808875739715</v>
      </c>
      <c r="M96">
        <f t="shared" si="31"/>
        <v>112</v>
      </c>
      <c r="N96" s="4">
        <f t="shared" si="23"/>
        <v>3.757198331787336</v>
      </c>
      <c r="O96">
        <f t="shared" si="24"/>
        <v>113</v>
      </c>
      <c r="P96" s="4">
        <f t="shared" si="25"/>
        <v>4.969548996378251</v>
      </c>
      <c r="Q96" s="4"/>
      <c r="R96" s="4"/>
      <c r="S96" s="3">
        <v>996906189.2025667</v>
      </c>
      <c r="T96">
        <v>23</v>
      </c>
      <c r="V96">
        <f t="shared" si="32"/>
        <v>108</v>
      </c>
      <c r="W96" s="3">
        <f t="shared" si="33"/>
        <v>2117196.7800333733</v>
      </c>
    </row>
    <row r="97" spans="1:23" ht="12.75">
      <c r="A97">
        <v>109</v>
      </c>
      <c r="B97" s="1">
        <v>0.532376</v>
      </c>
      <c r="C97" s="1">
        <f t="shared" si="26"/>
        <v>0.46762400000000004</v>
      </c>
      <c r="D97" s="3">
        <f t="shared" si="34"/>
        <v>1099674.124746114</v>
      </c>
      <c r="E97" s="3">
        <f t="shared" si="27"/>
        <v>585440.1118358371</v>
      </c>
      <c r="F97" s="4">
        <f>SUM(D98:D$104)/D97</f>
        <v>0.7462500580270134</v>
      </c>
      <c r="G97">
        <f t="shared" si="28"/>
        <v>110</v>
      </c>
      <c r="H97" s="4">
        <f t="shared" si="20"/>
        <v>0.9391858385802578</v>
      </c>
      <c r="I97">
        <f t="shared" si="29"/>
        <v>111</v>
      </c>
      <c r="J97" s="4">
        <f t="shared" si="21"/>
        <v>1.7877503817277898</v>
      </c>
      <c r="K97">
        <f t="shared" si="30"/>
        <v>112</v>
      </c>
      <c r="L97" s="4">
        <f t="shared" si="22"/>
        <v>2.7274574194583465</v>
      </c>
      <c r="M97">
        <f t="shared" si="31"/>
        <v>113</v>
      </c>
      <c r="N97" s="4">
        <f t="shared" si="23"/>
        <v>3.3286980565777355</v>
      </c>
      <c r="O97">
        <f t="shared" si="24"/>
        <v>114</v>
      </c>
      <c r="P97" s="4">
        <f t="shared" si="25"/>
        <v>4.540131987361036</v>
      </c>
      <c r="Q97" s="4"/>
      <c r="R97" s="4"/>
      <c r="S97" s="3">
        <v>997358990.1841103</v>
      </c>
      <c r="T97">
        <v>22</v>
      </c>
      <c r="V97">
        <f t="shared" si="32"/>
        <v>109</v>
      </c>
      <c r="W97" s="3">
        <f t="shared" si="33"/>
        <v>1099674.124746114</v>
      </c>
    </row>
    <row r="98" spans="1:23" ht="12.75">
      <c r="A98">
        <v>110</v>
      </c>
      <c r="B98" s="1">
        <v>0.590774</v>
      </c>
      <c r="C98" s="1">
        <f t="shared" si="26"/>
        <v>0.409226</v>
      </c>
      <c r="D98" s="3">
        <f t="shared" si="34"/>
        <v>514234.0129102769</v>
      </c>
      <c r="E98" s="3">
        <f t="shared" si="27"/>
        <v>303796.0847430559</v>
      </c>
      <c r="F98" s="4">
        <f>SUM(D99:D$104)/D98</f>
        <v>0.5958335287047147</v>
      </c>
      <c r="G98">
        <f t="shared" si="28"/>
        <v>111</v>
      </c>
      <c r="H98" s="4">
        <f t="shared" si="20"/>
        <v>0.8463473341751637</v>
      </c>
      <c r="I98">
        <f t="shared" si="29"/>
        <v>112</v>
      </c>
      <c r="J98" s="4">
        <f t="shared" si="21"/>
        <v>1.5928485064769404</v>
      </c>
      <c r="K98">
        <f t="shared" si="30"/>
        <v>113</v>
      </c>
      <c r="L98" s="4">
        <f t="shared" si="22"/>
        <v>2.396178312733497</v>
      </c>
      <c r="M98">
        <f t="shared" si="31"/>
        <v>113</v>
      </c>
      <c r="N98" s="4">
        <f t="shared" si="23"/>
        <v>2.883505149041028</v>
      </c>
      <c r="O98">
        <f t="shared" si="24"/>
        <v>114</v>
      </c>
      <c r="P98" s="4">
        <f t="shared" si="25"/>
        <v>3.9091707351383604</v>
      </c>
      <c r="Q98" s="4"/>
      <c r="R98" s="4"/>
      <c r="S98" s="3">
        <v>997790035.4794374</v>
      </c>
      <c r="T98">
        <v>21</v>
      </c>
      <c r="V98">
        <f t="shared" si="32"/>
        <v>110</v>
      </c>
      <c r="W98" s="3">
        <f t="shared" si="33"/>
        <v>514234.0129102769</v>
      </c>
    </row>
    <row r="99" spans="1:23" ht="12.75">
      <c r="A99">
        <v>111</v>
      </c>
      <c r="B99" s="1">
        <v>0.656307</v>
      </c>
      <c r="C99" s="1">
        <f t="shared" si="26"/>
        <v>0.343693</v>
      </c>
      <c r="D99" s="3">
        <f t="shared" si="34"/>
        <v>210437.92816722096</v>
      </c>
      <c r="E99" s="3">
        <f t="shared" si="27"/>
        <v>138111.88532164428</v>
      </c>
      <c r="F99" s="4">
        <f>SUM(D100:D$104)/D99</f>
        <v>0.4560011551189677</v>
      </c>
      <c r="G99">
        <f t="shared" si="28"/>
        <v>112</v>
      </c>
      <c r="H99" s="4">
        <f>G99-(D99/2-VLOOKUP(G99,$V$3:$W$104,2))/(VLOOKUP(G99-1,$V$3:$W$104,2)-VLOOKUP(G99,$V$3:$W$104,2))-A99</f>
        <v>0.7618385907814513</v>
      </c>
      <c r="I99">
        <f t="shared" si="29"/>
        <v>113</v>
      </c>
      <c r="J99" s="4">
        <f>I99-(D99*0.25-VLOOKUP(I99,$V$3:$W$104,2))/(VLOOKUP(I99-1,$V$3:$W$104,2)-VLOOKUP(I99,$V$3:$W$104,2))-A99</f>
        <v>1.3736979257746356</v>
      </c>
      <c r="K99">
        <f t="shared" si="30"/>
        <v>113</v>
      </c>
      <c r="L99" s="4">
        <f>K99-(D99*0.1-VLOOKUP(K99,$V$3:$W$104,2))/(VLOOKUP(K99-1,$V$3:$W$104,2)-VLOOKUP(K99,$V$3:$W$104,2))-A99</f>
        <v>1.9719783615189783</v>
      </c>
      <c r="M99">
        <f t="shared" si="31"/>
        <v>114</v>
      </c>
      <c r="N99" s="4">
        <f>M99-(D99*0.05-VLOOKUP(M99,$V$3:$W$104,2))/(VLOOKUP(M99-1,$V$3:$W$104,2)-VLOOKUP(M99,$V$3:$W$104,2))-A99</f>
        <v>2.570064364946248</v>
      </c>
      <c r="O99">
        <f t="shared" si="24"/>
        <v>115</v>
      </c>
      <c r="P99" s="4">
        <f>O99-(D99*0.01-VLOOKUP(O99,$V$3:$W$104,2))/(VLOOKUP(O99-1,$V$3:$W$104,2)-VLOOKUP(O99,$V$3:$W$104,2))-A99</f>
        <v>3.478973991603695</v>
      </c>
      <c r="Q99" s="4"/>
      <c r="R99" s="4"/>
      <c r="S99" s="3">
        <v>998200295.8010116</v>
      </c>
      <c r="T99">
        <v>20</v>
      </c>
      <c r="V99">
        <f t="shared" si="32"/>
        <v>111</v>
      </c>
      <c r="W99" s="3">
        <f t="shared" si="33"/>
        <v>210437.92816722096</v>
      </c>
    </row>
    <row r="100" spans="1:23" ht="12.75">
      <c r="A100">
        <v>112</v>
      </c>
      <c r="B100">
        <v>0.729484</v>
      </c>
      <c r="C100" s="1">
        <f t="shared" si="26"/>
        <v>0.270516</v>
      </c>
      <c r="D100" s="3">
        <f t="shared" si="34"/>
        <v>72326.04284557668</v>
      </c>
      <c r="E100" s="3">
        <f t="shared" si="27"/>
        <v>52760.69103916266</v>
      </c>
      <c r="F100" s="4">
        <f>SUM(D101:D$104)/D100</f>
        <v>0.3267688172845174</v>
      </c>
      <c r="G100">
        <f t="shared" si="28"/>
        <v>113</v>
      </c>
      <c r="H100" s="4">
        <f>G100-(D100/2-VLOOKUP(G100,$V$3:$W$104,2))/(VLOOKUP(G100-1,$V$3:$W$104,2)-VLOOKUP(G100,$V$3:$W$104,2))-A100</f>
        <v>0.6854159926742796</v>
      </c>
      <c r="I100">
        <f t="shared" si="29"/>
        <v>114</v>
      </c>
      <c r="J100" s="4">
        <f>I100-(D100*0.25-VLOOKUP(I100,$V$3:$W$104,2))/(VLOOKUP(I100-1,$V$3:$W$104,2)-VLOOKUP(I100,$V$3:$W$104,2))-A100</f>
        <v>1.0935355894712302</v>
      </c>
      <c r="K100">
        <f t="shared" si="30"/>
        <v>114</v>
      </c>
      <c r="L100" s="4">
        <f>K100-(D100*0.1-VLOOKUP(K100,$V$3:$W$104,2))/(VLOOKUP(K100-1,$V$3:$W$104,2)-VLOOKUP(K100,$V$3:$W$104,2))-A100</f>
        <v>1.7774085871649419</v>
      </c>
      <c r="M100">
        <f t="shared" si="31"/>
        <v>115</v>
      </c>
      <c r="N100" s="4">
        <f>M100-(D100*0.05-VLOOKUP(M100,$V$3:$W$104,2))/(VLOOKUP(M100-1,$V$3:$W$104,2)-VLOOKUP(M100,$V$3:$W$104,2))-A100</f>
        <v>2.0255313835146467</v>
      </c>
      <c r="O100">
        <f t="shared" si="24"/>
        <v>115</v>
      </c>
      <c r="P100" s="4">
        <f>O100-(D100*0.01-VLOOKUP(O100,$V$3:$W$104,2))/(VLOOKUP(O100-1,$V$3:$W$104,2)-VLOOKUP(O100,$V$3:$W$104,2))-A100</f>
        <v>2.8931870121225813</v>
      </c>
      <c r="S100" s="3">
        <v>998591743.7645673</v>
      </c>
      <c r="T100">
        <v>19</v>
      </c>
      <c r="V100">
        <f t="shared" si="32"/>
        <v>112</v>
      </c>
      <c r="W100" s="3">
        <f t="shared" si="33"/>
        <v>72326.04284557668</v>
      </c>
    </row>
    <row r="101" spans="1:23" ht="12.75">
      <c r="A101">
        <v>113</v>
      </c>
      <c r="B101" s="1">
        <v>0.810817</v>
      </c>
      <c r="C101" s="1">
        <f t="shared" si="26"/>
        <v>0.189183</v>
      </c>
      <c r="D101" s="3">
        <f>D100*(1-B100)</f>
        <v>19565.35180641402</v>
      </c>
      <c r="E101" s="3">
        <f>D101-D102</f>
        <v>15863.919855621196</v>
      </c>
      <c r="F101" s="4">
        <f>SUM(D102:D$104)/D101</f>
        <v>0.207946359123</v>
      </c>
      <c r="G101">
        <f t="shared" si="28"/>
        <v>114</v>
      </c>
      <c r="H101" s="4">
        <f>G101-(D101/2-VLOOKUP(G101,$V$3:$W$104,2))/(VLOOKUP(G101-1,$V$3:$W$104,2)-VLOOKUP(G101,$V$3:$W$104,2))-A101</f>
        <v>0.6166619594803819</v>
      </c>
      <c r="I101">
        <f t="shared" si="29"/>
        <v>114</v>
      </c>
      <c r="J101" s="4">
        <f>I101-(D101*0.25-VLOOKUP(I101,$V$3:$W$104,2))/(VLOOKUP(I101-1,$V$3:$W$104,2)-VLOOKUP(I101,$V$3:$W$104,2))-A101</f>
        <v>0.9249929392205587</v>
      </c>
      <c r="K101">
        <f t="shared" si="30"/>
        <v>115</v>
      </c>
      <c r="L101" s="4">
        <f>K101-(D101*0.1-VLOOKUP(K101,$V$3:$W$104,2))/(VLOOKUP(K101-1,$V$3:$W$104,2)-VLOOKUP(K101,$V$3:$W$104,2))-A101</f>
        <v>1.5233140942033003</v>
      </c>
      <c r="M101">
        <f t="shared" si="31"/>
        <v>115</v>
      </c>
      <c r="N101" s="4">
        <f>M101-(D101*0.05-VLOOKUP(M101,$V$3:$W$104,2))/(VLOOKUP(M101-1,$V$3:$W$104,2)-VLOOKUP(M101,$V$3:$W$104,2))-A101</f>
        <v>1.8167075067389362</v>
      </c>
      <c r="O101">
        <f t="shared" si="24"/>
        <v>116</v>
      </c>
      <c r="P101" s="4">
        <f>O101-(D101*0.01-VLOOKUP(O101,$V$3:$W$104,2))/(VLOOKUP(O101-1,$V$3:$W$104,2)-VLOOKUP(O101,$V$3:$W$104,2))-A101</f>
        <v>2.467046388951644</v>
      </c>
      <c r="S101" s="3">
        <v>998966356.1481228</v>
      </c>
      <c r="T101">
        <v>18</v>
      </c>
      <c r="V101">
        <f t="shared" si="32"/>
        <v>113</v>
      </c>
      <c r="W101" s="3">
        <f t="shared" si="33"/>
        <v>19565.35180641402</v>
      </c>
    </row>
    <row r="102" spans="1:23" ht="12.75">
      <c r="A102">
        <v>114</v>
      </c>
      <c r="B102" s="1">
        <v>0.900819</v>
      </c>
      <c r="C102" s="1">
        <f t="shared" si="26"/>
        <v>0.09918099999999996</v>
      </c>
      <c r="D102" s="3">
        <f>D101*(1-B101)</f>
        <v>3701.431950792823</v>
      </c>
      <c r="E102" s="3">
        <f>D102-D103</f>
        <v>3334.32022848124</v>
      </c>
      <c r="F102" s="4">
        <f>SUM(D103:D$104)/D102</f>
        <v>0.09918099999999996</v>
      </c>
      <c r="G102">
        <f t="shared" si="28"/>
        <v>115</v>
      </c>
      <c r="H102" s="4">
        <f>G102-(D102/2-VLOOKUP(G102,$V$3:$W$104,2))/(VLOOKUP(G102-1,$V$3:$W$104,2)-VLOOKUP(G102,$V$3:$W$104,2))-A102</f>
        <v>0.555050459637286</v>
      </c>
      <c r="I102">
        <f t="shared" si="29"/>
        <v>115</v>
      </c>
      <c r="J102" s="4">
        <f>I102-(D102*0.25-VLOOKUP(I102,$V$3:$W$104,2))/(VLOOKUP(I102-1,$V$3:$W$104,2)-VLOOKUP(I102,$V$3:$W$104,2))-A102</f>
        <v>0.832575689455922</v>
      </c>
      <c r="K102">
        <f t="shared" si="30"/>
        <v>115</v>
      </c>
      <c r="L102" s="4">
        <f>K102-(D102*0.1-VLOOKUP(K102,$V$3:$W$104,2))/(VLOOKUP(K102-1,$V$3:$W$104,2)-VLOOKUP(K102,$V$3:$W$104,2))-A102</f>
        <v>0.9990908273471177</v>
      </c>
      <c r="M102">
        <f t="shared" si="31"/>
        <v>116</v>
      </c>
      <c r="N102" s="4">
        <f>M102-(D102*0.05-VLOOKUP(M102,$V$3:$W$104,2))/(VLOOKUP(M102-1,$V$3:$W$104,2)-VLOOKUP(M102,$V$3:$W$104,2))-A102</f>
        <v>1.4958711850051856</v>
      </c>
      <c r="O102">
        <f t="shared" si="24"/>
        <v>116</v>
      </c>
      <c r="P102" s="4">
        <f>O102-(D102*0.01-VLOOKUP(O102,$V$3:$W$104,2))/(VLOOKUP(O102-1,$V$3:$W$104,2)-VLOOKUP(O102,$V$3:$W$104,2))-A102</f>
        <v>1.8991742370010343</v>
      </c>
      <c r="S102" s="3">
        <v>999325113.864</v>
      </c>
      <c r="T102">
        <v>17</v>
      </c>
      <c r="V102">
        <f t="shared" si="32"/>
        <v>114</v>
      </c>
      <c r="W102" s="3">
        <f t="shared" si="33"/>
        <v>3701.431950792823</v>
      </c>
    </row>
    <row r="103" spans="1:23" ht="12.75">
      <c r="A103">
        <v>115</v>
      </c>
      <c r="B103" s="1">
        <v>1</v>
      </c>
      <c r="C103" s="1">
        <f t="shared" si="26"/>
        <v>0</v>
      </c>
      <c r="D103" s="3">
        <f>D102*(1-B102)</f>
        <v>367.11172231158287</v>
      </c>
      <c r="E103" s="3">
        <f>D103-D104</f>
        <v>367.11172231158287</v>
      </c>
      <c r="F103" s="4">
        <f>SUM(D104:D$104)/D103</f>
        <v>0</v>
      </c>
      <c r="G103">
        <f t="shared" si="28"/>
        <v>116</v>
      </c>
      <c r="H103" s="4">
        <f>G103-(D103/2-VLOOKUP(G103,$V$3:$W$104,2))/(VLOOKUP(G103-1,$V$3:$W$104,2)-VLOOKUP(G103,$V$3:$W$104,2))-A103</f>
        <v>0.5</v>
      </c>
      <c r="I103">
        <f t="shared" si="29"/>
        <v>116</v>
      </c>
      <c r="J103" s="4">
        <f>I103-(D103*0.25-VLOOKUP(I103,$V$3:$W$104,2))/(VLOOKUP(I103-1,$V$3:$W$104,2)-VLOOKUP(I103,$V$3:$W$104,2))-A103</f>
        <v>0.75</v>
      </c>
      <c r="K103">
        <f t="shared" si="30"/>
        <v>116</v>
      </c>
      <c r="L103" s="4">
        <f>K103-(D103*0.1-VLOOKUP(K103,$V$3:$W$104,2))/(VLOOKUP(K103-1,$V$3:$W$104,2)-VLOOKUP(K103,$V$3:$W$104,2))-A103</f>
        <v>0.9000000000000057</v>
      </c>
      <c r="M103">
        <f t="shared" si="31"/>
        <v>116</v>
      </c>
      <c r="N103" s="4">
        <f>M103-(D103*0.05-VLOOKUP(M103,$V$3:$W$104,2))/(VLOOKUP(M103-1,$V$3:$W$104,2)-VLOOKUP(M103,$V$3:$W$104,2))-A103</f>
        <v>0.9500000000000028</v>
      </c>
      <c r="O103">
        <f>VLOOKUP(D103*0.01,$S$3:$T$104,2)</f>
        <v>116</v>
      </c>
      <c r="P103" s="4">
        <f>O103-(D103*0.01-VLOOKUP(O103,$V$3:$W$104,2))/(VLOOKUP(O103-1,$V$3:$W$104,2)-VLOOKUP(O103,$V$3:$W$104,2))-A103</f>
        <v>0.9899999999999949</v>
      </c>
      <c r="S103" s="3">
        <v>999669000</v>
      </c>
      <c r="T103">
        <v>16</v>
      </c>
      <c r="V103">
        <f t="shared" si="32"/>
        <v>115</v>
      </c>
      <c r="W103" s="3">
        <f t="shared" si="33"/>
        <v>367.11172231158287</v>
      </c>
    </row>
    <row r="104" spans="1:23" ht="12.75">
      <c r="A104">
        <v>116</v>
      </c>
      <c r="B104">
        <v>0</v>
      </c>
      <c r="C104">
        <v>0</v>
      </c>
      <c r="D104">
        <v>0</v>
      </c>
      <c r="E104" s="3">
        <f>D104-D105</f>
        <v>0</v>
      </c>
      <c r="F104" s="4" t="e">
        <f>SUM(D$103:D105)/D104</f>
        <v>#DIV/0!</v>
      </c>
      <c r="S104" s="3">
        <v>1000000000</v>
      </c>
      <c r="T104">
        <v>15</v>
      </c>
      <c r="V104">
        <f>A104</f>
        <v>116</v>
      </c>
      <c r="W104" s="3">
        <f>D104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8"/>
  <sheetViews>
    <sheetView workbookViewId="0" topLeftCell="A1">
      <pane ySplit="5" topLeftCell="BM6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4.421875" style="0" customWidth="1"/>
    <col min="2" max="6" width="10.28125" style="0" customWidth="1"/>
    <col min="7" max="7" width="13.57421875" style="0" customWidth="1"/>
    <col min="8" max="8" width="11.28125" style="0" customWidth="1"/>
    <col min="10" max="10" width="10.00390625" style="0" hidden="1" customWidth="1"/>
    <col min="12" max="12" width="0" style="0" hidden="1" customWidth="1"/>
    <col min="14" max="14" width="0" style="0" hidden="1" customWidth="1"/>
    <col min="16" max="16" width="0" style="0" hidden="1" customWidth="1"/>
    <col min="18" max="18" width="0" style="0" hidden="1" customWidth="1"/>
    <col min="21" max="21" width="12.7109375" style="0" customWidth="1"/>
    <col min="22" max="24" width="5.7109375" style="0" customWidth="1"/>
    <col min="25" max="25" width="12.7109375" style="0" customWidth="1"/>
    <col min="27" max="27" width="9.140625" style="2" customWidth="1"/>
    <col min="28" max="28" width="10.00390625" style="2" customWidth="1"/>
  </cols>
  <sheetData>
    <row r="1" spans="2:3" ht="12.75">
      <c r="B1" s="20" t="s">
        <v>8</v>
      </c>
      <c r="C1" s="20"/>
    </row>
    <row r="2" spans="2:3" ht="12.75">
      <c r="B2" s="7" t="s">
        <v>9</v>
      </c>
      <c r="C2" s="2">
        <f>Table!B13</f>
        <v>40</v>
      </c>
    </row>
    <row r="3" spans="2:3" ht="12.75">
      <c r="B3" s="7" t="s">
        <v>10</v>
      </c>
      <c r="C3" s="2">
        <f>Table!B14</f>
        <v>40</v>
      </c>
    </row>
    <row r="4" spans="9:20" ht="12.75">
      <c r="I4" s="2" t="s">
        <v>7</v>
      </c>
      <c r="K4" s="2" t="s">
        <v>6</v>
      </c>
      <c r="L4" s="2"/>
      <c r="M4" s="5">
        <v>0.75</v>
      </c>
      <c r="N4" s="2"/>
      <c r="O4" s="5">
        <v>0.9</v>
      </c>
      <c r="P4" s="2"/>
      <c r="Q4" s="5">
        <v>0.95</v>
      </c>
      <c r="S4" s="5">
        <v>0.99</v>
      </c>
      <c r="T4" s="5"/>
    </row>
    <row r="5" spans="1:20" ht="12.75">
      <c r="A5" s="2" t="s">
        <v>11</v>
      </c>
      <c r="B5" s="2" t="s">
        <v>1</v>
      </c>
      <c r="C5" s="2" t="s">
        <v>12</v>
      </c>
      <c r="D5" s="2" t="s">
        <v>2</v>
      </c>
      <c r="E5" s="2" t="s">
        <v>13</v>
      </c>
      <c r="F5" s="8" t="s">
        <v>14</v>
      </c>
      <c r="G5" s="8" t="s">
        <v>15</v>
      </c>
      <c r="H5" s="8" t="s">
        <v>16</v>
      </c>
      <c r="I5" s="2" t="s">
        <v>3</v>
      </c>
      <c r="K5" s="2" t="s">
        <v>3</v>
      </c>
      <c r="L5" s="2"/>
      <c r="M5" s="2" t="s">
        <v>3</v>
      </c>
      <c r="N5" s="2"/>
      <c r="O5" s="2" t="s">
        <v>3</v>
      </c>
      <c r="P5" s="2"/>
      <c r="Q5" s="2" t="s">
        <v>3</v>
      </c>
      <c r="S5" s="2" t="s">
        <v>3</v>
      </c>
      <c r="T5" s="2"/>
    </row>
    <row r="6" spans="1:28" ht="12.75">
      <c r="A6">
        <v>1</v>
      </c>
      <c r="B6" s="1">
        <f aca="true" t="shared" si="0" ref="B6:B37">VLOOKUP($C$2+$A6-1,$AA$7:$AB$108,2)</f>
        <v>0.000818</v>
      </c>
      <c r="C6" s="1">
        <f aca="true" t="shared" si="1" ref="C6:C37">VLOOKUP($C$3+$A6-1,$AA$7:$AB$108,2)</f>
        <v>0.000818</v>
      </c>
      <c r="D6" s="1">
        <f aca="true" t="shared" si="2" ref="D6:D37">1-B6</f>
        <v>0.999182</v>
      </c>
      <c r="E6" s="1">
        <f aca="true" t="shared" si="3" ref="E6:E37">1-C6</f>
        <v>0.999182</v>
      </c>
      <c r="F6" s="9">
        <f>PRODUCT(D$6:D6)+PRODUCT(E$6:E6)-PRODUCT(D$6:D6)*PRODUCT(E$6:E6)</f>
        <v>0.999999330876</v>
      </c>
      <c r="G6" s="3">
        <v>1000000000</v>
      </c>
      <c r="H6" s="3">
        <f aca="true" t="shared" si="4" ref="H6:H37">G6-G7</f>
        <v>669.12399995327</v>
      </c>
      <c r="I6" s="4">
        <f>SUM(G7:G$107)/G6</f>
        <v>49.789400394403216</v>
      </c>
      <c r="J6" s="10">
        <f aca="true" t="shared" si="5" ref="J6:J37">VLOOKUP(G6/2,$U$6:$V$107,2)</f>
        <v>52</v>
      </c>
      <c r="K6" s="4">
        <f aca="true" t="shared" si="6" ref="K6:K37">J6-(G6/2-VLOOKUP(J6,$X$6:$Y$107,2))/(VLOOKUP(J6-1,$X$6:$Y$107,2)-VLOOKUP(J6,$X$6:$Y$107,2))-A6</f>
        <v>50.95801030897748</v>
      </c>
      <c r="L6">
        <f aca="true" t="shared" si="7" ref="L6:L37">VLOOKUP(G6*0.25,$U$6:$V$107,2)</f>
        <v>57</v>
      </c>
      <c r="M6" s="4">
        <f aca="true" t="shared" si="8" ref="M6:M37">L6-(G6*0.25-VLOOKUP(L6,$X$6:$Y$107,2))/(VLOOKUP(L6-1,$X$6:$Y$107,2)-VLOOKUP(L6,$X$6:$Y$107,2))-A6</f>
        <v>55.83066886421229</v>
      </c>
      <c r="N6">
        <f aca="true" t="shared" si="9" ref="N6:N37">VLOOKUP(G6*0.1,$U$6:$V$107,2)</f>
        <v>62</v>
      </c>
      <c r="O6" s="4">
        <f aca="true" t="shared" si="10" ref="O6:O37">N6-(G6*0.1-VLOOKUP(N6,$X$6:$Y$107,2))/(VLOOKUP(N6-1,$X$6:$Y$107,2)-VLOOKUP(N6,$X$6:$Y$107,2))-A6</f>
        <v>60.04312089997192</v>
      </c>
      <c r="P6">
        <f aca="true" t="shared" si="11" ref="P6:P37">VLOOKUP(G6*0.05,$U$6:$V$107,2)</f>
        <v>64</v>
      </c>
      <c r="Q6" s="4">
        <f aca="true" t="shared" si="12" ref="Q6:Q37">P6-(G6*0.05-VLOOKUP(P6,$X$6:$Y$107,2))/(VLOOKUP(P6-1,$X$6:$Y$107,2)-VLOOKUP(P6,$X$6:$Y$107,2))-A6</f>
        <v>62.46782825144384</v>
      </c>
      <c r="R6">
        <f aca="true" t="shared" si="13" ref="R6:R37">VLOOKUP(G6*0.01,$U$6:$V$107,2)</f>
        <v>68</v>
      </c>
      <c r="S6" s="4">
        <f aca="true" t="shared" si="14" ref="S6:S37">R6-(G6*0.01-VLOOKUP(R6,$X$6:$Y$107,2))/(VLOOKUP(R6-1,$X$6:$Y$107,2)-VLOOKUP(R6,$X$6:$Y$107,2))-A6</f>
        <v>66.50917004967748</v>
      </c>
      <c r="T6" s="4"/>
      <c r="U6" s="3">
        <f>Y107</f>
        <v>0</v>
      </c>
      <c r="V6">
        <f>X107</f>
        <v>102</v>
      </c>
      <c r="X6">
        <f aca="true" t="shared" si="15" ref="X6:X37">A6</f>
        <v>1</v>
      </c>
      <c r="Y6" s="3">
        <f aca="true" t="shared" si="16" ref="Y6:Y37">G6</f>
        <v>1000000000</v>
      </c>
      <c r="AA6" s="2" t="s">
        <v>17</v>
      </c>
      <c r="AB6" s="2" t="s">
        <v>1</v>
      </c>
    </row>
    <row r="7" spans="1:28" ht="12.75">
      <c r="A7">
        <f aca="true" t="shared" si="17" ref="A7:A38">A6+1</f>
        <v>2</v>
      </c>
      <c r="B7" s="1">
        <f t="shared" si="0"/>
        <v>0.000904</v>
      </c>
      <c r="C7" s="1">
        <f t="shared" si="1"/>
        <v>0.000904</v>
      </c>
      <c r="D7" s="1">
        <f t="shared" si="2"/>
        <v>0.999096</v>
      </c>
      <c r="E7" s="1">
        <f t="shared" si="3"/>
        <v>0.999096</v>
      </c>
      <c r="F7" s="9">
        <f>PRODUCT(D$6:D7)+PRODUCT(E$6:E7)-PRODUCT(D$6:D7)*PRODUCT(E$6:E7)</f>
        <v>0.9999970372621948</v>
      </c>
      <c r="G7" s="3">
        <f aca="true" t="shared" si="18" ref="G7:G38">$G$6*F6</f>
        <v>999999330.876</v>
      </c>
      <c r="H7" s="3">
        <f t="shared" si="4"/>
        <v>2293.613805294037</v>
      </c>
      <c r="I7" s="4">
        <f>SUM(G8:G$107)/G7</f>
        <v>48.78943370970825</v>
      </c>
      <c r="J7" s="10">
        <f t="shared" si="5"/>
        <v>52</v>
      </c>
      <c r="K7" s="4">
        <f t="shared" si="6"/>
        <v>49.95801668381949</v>
      </c>
      <c r="L7">
        <f t="shared" si="7"/>
        <v>57</v>
      </c>
      <c r="M7" s="4">
        <f t="shared" si="8"/>
        <v>54.83067246665387</v>
      </c>
      <c r="N7">
        <f t="shared" si="9"/>
        <v>62</v>
      </c>
      <c r="O7" s="4">
        <f t="shared" si="10"/>
        <v>59.04312370461889</v>
      </c>
      <c r="P7">
        <f t="shared" si="11"/>
        <v>64</v>
      </c>
      <c r="Q7" s="4">
        <f t="shared" si="12"/>
        <v>61.4678303507824</v>
      </c>
      <c r="R7">
        <f t="shared" si="13"/>
        <v>68</v>
      </c>
      <c r="S7" s="4">
        <f t="shared" si="14"/>
        <v>65.50917140677711</v>
      </c>
      <c r="T7" s="4"/>
      <c r="U7" s="3">
        <f>Y106</f>
        <v>0</v>
      </c>
      <c r="V7">
        <f>X106</f>
        <v>101</v>
      </c>
      <c r="X7">
        <f t="shared" si="15"/>
        <v>2</v>
      </c>
      <c r="Y7" s="3">
        <f t="shared" si="16"/>
        <v>999999330.876</v>
      </c>
      <c r="AA7" s="2">
        <v>15</v>
      </c>
      <c r="AB7" s="8">
        <v>0.000331</v>
      </c>
    </row>
    <row r="8" spans="1:28" ht="12.75">
      <c r="A8">
        <f t="shared" si="17"/>
        <v>3</v>
      </c>
      <c r="B8" s="1">
        <f t="shared" si="0"/>
        <v>0.001007</v>
      </c>
      <c r="C8" s="1">
        <f t="shared" si="1"/>
        <v>0.001007</v>
      </c>
      <c r="D8" s="1">
        <f t="shared" si="2"/>
        <v>0.998993</v>
      </c>
      <c r="E8" s="1">
        <f t="shared" si="3"/>
        <v>0.998993</v>
      </c>
      <c r="F8" s="9">
        <f>PRODUCT(D$6:D8)+PRODUCT(E$6:E8)-PRODUCT(D$6:D8)*PRODUCT(E$6:E8)</f>
        <v>0.999992566049326</v>
      </c>
      <c r="G8" s="3">
        <f t="shared" si="18"/>
        <v>999997037.2621948</v>
      </c>
      <c r="H8" s="3">
        <f t="shared" si="4"/>
        <v>4471.2128688097</v>
      </c>
      <c r="I8" s="4">
        <f>SUM(G9:G$107)/G8</f>
        <v>47.7895456141585</v>
      </c>
      <c r="J8" s="10">
        <f t="shared" si="5"/>
        <v>52</v>
      </c>
      <c r="K8" s="4">
        <f t="shared" si="6"/>
        <v>48.95803853541296</v>
      </c>
      <c r="L8">
        <f t="shared" si="7"/>
        <v>57</v>
      </c>
      <c r="M8" s="4">
        <f t="shared" si="8"/>
        <v>53.83068481505231</v>
      </c>
      <c r="N8">
        <f t="shared" si="9"/>
        <v>62</v>
      </c>
      <c r="O8" s="4">
        <f t="shared" si="10"/>
        <v>58.04313331834821</v>
      </c>
      <c r="P8">
        <f t="shared" si="11"/>
        <v>64</v>
      </c>
      <c r="Q8" s="4">
        <f t="shared" si="12"/>
        <v>60.467837546865496</v>
      </c>
      <c r="R8">
        <f t="shared" si="13"/>
        <v>68</v>
      </c>
      <c r="S8" s="4">
        <f t="shared" si="14"/>
        <v>64.50917605862408</v>
      </c>
      <c r="T8" s="4"/>
      <c r="U8" s="3">
        <f>Y105</f>
        <v>0</v>
      </c>
      <c r="V8">
        <f>X105</f>
        <v>100</v>
      </c>
      <c r="X8">
        <f t="shared" si="15"/>
        <v>3</v>
      </c>
      <c r="Y8" s="3">
        <f t="shared" si="16"/>
        <v>999997037.2621948</v>
      </c>
      <c r="AA8" s="2">
        <v>16</v>
      </c>
      <c r="AB8" s="8">
        <v>0.000344</v>
      </c>
    </row>
    <row r="9" spans="1:28" ht="12.75">
      <c r="A9">
        <f t="shared" si="17"/>
        <v>4</v>
      </c>
      <c r="B9" s="1">
        <f t="shared" si="0"/>
        <v>0.00113</v>
      </c>
      <c r="C9" s="1">
        <f t="shared" si="1"/>
        <v>0.00113</v>
      </c>
      <c r="D9" s="1">
        <f t="shared" si="2"/>
        <v>0.99887</v>
      </c>
      <c r="E9" s="1">
        <f t="shared" si="3"/>
        <v>0.99887</v>
      </c>
      <c r="F9" s="9">
        <f>PRODUCT(D$6:D9)+PRODUCT(E$6:E9)-PRODUCT(D$6:D9)*PRODUCT(E$6:E9)</f>
        <v>0.9999851509520531</v>
      </c>
      <c r="G9" s="3">
        <f t="shared" si="18"/>
        <v>999992566.049326</v>
      </c>
      <c r="H9" s="3">
        <f t="shared" si="4"/>
        <v>7415.097272872925</v>
      </c>
      <c r="I9" s="4">
        <f>SUM(G10:G$107)/G9</f>
        <v>46.78975929297832</v>
      </c>
      <c r="J9" s="10">
        <f t="shared" si="5"/>
        <v>52</v>
      </c>
      <c r="K9" s="4">
        <f t="shared" si="6"/>
        <v>47.95808113331054</v>
      </c>
      <c r="L9">
        <f t="shared" si="7"/>
        <v>57</v>
      </c>
      <c r="M9" s="4">
        <f t="shared" si="8"/>
        <v>52.83070888724696</v>
      </c>
      <c r="N9">
        <f t="shared" si="9"/>
        <v>62</v>
      </c>
      <c r="O9" s="4">
        <f t="shared" si="10"/>
        <v>57.04315205952867</v>
      </c>
      <c r="P9">
        <f t="shared" si="11"/>
        <v>64</v>
      </c>
      <c r="Q9" s="4">
        <f t="shared" si="12"/>
        <v>59.46785157504202</v>
      </c>
      <c r="R9">
        <f t="shared" si="13"/>
        <v>68</v>
      </c>
      <c r="S9" s="4">
        <f t="shared" si="14"/>
        <v>63.509185127019975</v>
      </c>
      <c r="T9" s="4"/>
      <c r="U9" s="3">
        <f>Y104</f>
        <v>0</v>
      </c>
      <c r="V9">
        <f>X104</f>
        <v>99</v>
      </c>
      <c r="X9">
        <f t="shared" si="15"/>
        <v>4</v>
      </c>
      <c r="Y9" s="3">
        <f t="shared" si="16"/>
        <v>999992566.049326</v>
      </c>
      <c r="AA9" s="2">
        <v>17</v>
      </c>
      <c r="AB9" s="8">
        <v>0.000359</v>
      </c>
    </row>
    <row r="10" spans="1:28" ht="12.75">
      <c r="A10">
        <f t="shared" si="17"/>
        <v>5</v>
      </c>
      <c r="B10" s="1">
        <f t="shared" si="0"/>
        <v>0.00127</v>
      </c>
      <c r="C10" s="1">
        <f t="shared" si="1"/>
        <v>0.00127</v>
      </c>
      <c r="D10" s="1">
        <f t="shared" si="2"/>
        <v>0.99873</v>
      </c>
      <c r="E10" s="1">
        <f t="shared" si="3"/>
        <v>0.99873</v>
      </c>
      <c r="F10" s="9">
        <f>PRODUCT(D$6:D10)+PRODUCT(E$6:E10)-PRODUCT(D$6:D10)*PRODUCT(E$6:E10)</f>
        <v>0.9999738004216748</v>
      </c>
      <c r="G10" s="3">
        <f t="shared" si="18"/>
        <v>999985150.9520531</v>
      </c>
      <c r="H10" s="3">
        <f t="shared" si="4"/>
        <v>11350.530378222466</v>
      </c>
      <c r="I10" s="4">
        <f>SUM(G11:G$107)/G10</f>
        <v>45.790106248746824</v>
      </c>
      <c r="J10" s="10">
        <f t="shared" si="5"/>
        <v>52</v>
      </c>
      <c r="K10" s="4">
        <f t="shared" si="6"/>
        <v>46.958151778024494</v>
      </c>
      <c r="L10">
        <f t="shared" si="7"/>
        <v>57</v>
      </c>
      <c r="M10" s="4">
        <f t="shared" si="8"/>
        <v>51.83074880877836</v>
      </c>
      <c r="N10">
        <f t="shared" si="9"/>
        <v>62</v>
      </c>
      <c r="O10" s="4">
        <f t="shared" si="10"/>
        <v>56.04318314006102</v>
      </c>
      <c r="P10">
        <f t="shared" si="11"/>
        <v>64</v>
      </c>
      <c r="Q10" s="4">
        <f t="shared" si="12"/>
        <v>58.46787483948873</v>
      </c>
      <c r="R10">
        <f t="shared" si="13"/>
        <v>68</v>
      </c>
      <c r="S10" s="4">
        <f t="shared" si="14"/>
        <v>62.50920016612449</v>
      </c>
      <c r="T10" s="4"/>
      <c r="U10" s="3">
        <f>Y103</f>
        <v>0</v>
      </c>
      <c r="V10">
        <f>X103</f>
        <v>98</v>
      </c>
      <c r="X10">
        <f t="shared" si="15"/>
        <v>5</v>
      </c>
      <c r="Y10" s="3">
        <f t="shared" si="16"/>
        <v>999985150.9520531</v>
      </c>
      <c r="AA10" s="2">
        <v>18</v>
      </c>
      <c r="AB10" s="8">
        <v>0.000375</v>
      </c>
    </row>
    <row r="11" spans="1:28" ht="12.75">
      <c r="A11">
        <f t="shared" si="17"/>
        <v>6</v>
      </c>
      <c r="B11" s="1">
        <f t="shared" si="0"/>
        <v>0.001426</v>
      </c>
      <c r="C11" s="1">
        <f t="shared" si="1"/>
        <v>0.001426</v>
      </c>
      <c r="D11" s="1">
        <f t="shared" si="2"/>
        <v>0.998574</v>
      </c>
      <c r="E11" s="1">
        <f t="shared" si="3"/>
        <v>0.998574</v>
      </c>
      <c r="F11" s="9">
        <f>PRODUCT(D$6:D11)+PRODUCT(E$6:E11)-PRODUCT(D$6:D11)*PRODUCT(E$6:E11)</f>
        <v>0.9999572643191545</v>
      </c>
      <c r="G11" s="3">
        <f t="shared" si="18"/>
        <v>999973800.4216748</v>
      </c>
      <c r="H11" s="3">
        <f t="shared" si="4"/>
        <v>16536.10252034664</v>
      </c>
      <c r="I11" s="4">
        <f>SUM(G12:G$107)/G11</f>
        <v>44.79062600435619</v>
      </c>
      <c r="J11" s="10">
        <f t="shared" si="5"/>
        <v>52</v>
      </c>
      <c r="K11" s="4">
        <f t="shared" si="6"/>
        <v>45.958259916184026</v>
      </c>
      <c r="L11">
        <f t="shared" si="7"/>
        <v>57</v>
      </c>
      <c r="M11" s="4">
        <f t="shared" si="8"/>
        <v>50.83080991796388</v>
      </c>
      <c r="N11">
        <f t="shared" si="9"/>
        <v>62</v>
      </c>
      <c r="O11" s="4">
        <f t="shared" si="10"/>
        <v>55.043230716041954</v>
      </c>
      <c r="P11">
        <f t="shared" si="11"/>
        <v>64</v>
      </c>
      <c r="Q11" s="4">
        <f t="shared" si="12"/>
        <v>57.46791045113337</v>
      </c>
      <c r="R11">
        <f t="shared" si="13"/>
        <v>68</v>
      </c>
      <c r="S11" s="4">
        <f t="shared" si="14"/>
        <v>61.50922318697053</v>
      </c>
      <c r="T11" s="4"/>
      <c r="U11" s="3">
        <f>Y102</f>
        <v>0</v>
      </c>
      <c r="V11">
        <f>X102</f>
        <v>97</v>
      </c>
      <c r="X11">
        <f t="shared" si="15"/>
        <v>6</v>
      </c>
      <c r="Y11" s="3">
        <f t="shared" si="16"/>
        <v>999973800.4216748</v>
      </c>
      <c r="AA11" s="2">
        <v>19</v>
      </c>
      <c r="AB11" s="8">
        <v>0.000392</v>
      </c>
    </row>
    <row r="12" spans="1:28" ht="12.75">
      <c r="A12">
        <f t="shared" si="17"/>
        <v>7</v>
      </c>
      <c r="B12" s="1">
        <f t="shared" si="0"/>
        <v>0.001597</v>
      </c>
      <c r="C12" s="1">
        <f t="shared" si="1"/>
        <v>0.001597</v>
      </c>
      <c r="D12" s="1">
        <f t="shared" si="2"/>
        <v>0.998403</v>
      </c>
      <c r="E12" s="1">
        <f t="shared" si="3"/>
        <v>0.998403</v>
      </c>
      <c r="F12" s="9">
        <f>PRODUCT(D$6:D12)+PRODUCT(E$6:E12)-PRODUCT(D$6:D12)*PRODUCT(E$6:E12)</f>
        <v>0.9999340036571913</v>
      </c>
      <c r="G12" s="3">
        <f t="shared" si="18"/>
        <v>999957264.3191545</v>
      </c>
      <c r="H12" s="3">
        <f t="shared" si="4"/>
        <v>23260.66196322441</v>
      </c>
      <c r="I12" s="4">
        <f>SUM(G13:G$107)/G12</f>
        <v>43.791366698393816</v>
      </c>
      <c r="J12" s="10">
        <f t="shared" si="5"/>
        <v>52</v>
      </c>
      <c r="K12" s="4">
        <f t="shared" si="6"/>
        <v>44.958417458046185</v>
      </c>
      <c r="L12">
        <f t="shared" si="7"/>
        <v>57</v>
      </c>
      <c r="M12" s="4">
        <f t="shared" si="8"/>
        <v>49.8308989453241</v>
      </c>
      <c r="N12">
        <f t="shared" si="9"/>
        <v>62</v>
      </c>
      <c r="O12" s="4">
        <f t="shared" si="10"/>
        <v>54.04330002745491</v>
      </c>
      <c r="P12">
        <f t="shared" si="11"/>
        <v>64</v>
      </c>
      <c r="Q12" s="4">
        <f t="shared" si="12"/>
        <v>56.467962332216196</v>
      </c>
      <c r="R12">
        <f t="shared" si="13"/>
        <v>68</v>
      </c>
      <c r="S12" s="4">
        <f t="shared" si="14"/>
        <v>60.509256725057085</v>
      </c>
      <c r="T12" s="4"/>
      <c r="U12" s="3">
        <f>Y101</f>
        <v>0</v>
      </c>
      <c r="V12">
        <f>X101</f>
        <v>96</v>
      </c>
      <c r="X12">
        <f t="shared" si="15"/>
        <v>7</v>
      </c>
      <c r="Y12" s="3">
        <f t="shared" si="16"/>
        <v>999957264.3191545</v>
      </c>
      <c r="AA12" s="2">
        <v>20</v>
      </c>
      <c r="AB12" s="8">
        <v>0.000411</v>
      </c>
    </row>
    <row r="13" spans="1:28" ht="12.75">
      <c r="A13">
        <f t="shared" si="17"/>
        <v>8</v>
      </c>
      <c r="B13" s="1">
        <f t="shared" si="0"/>
        <v>0.001783</v>
      </c>
      <c r="C13" s="1">
        <f t="shared" si="1"/>
        <v>0.001783</v>
      </c>
      <c r="D13" s="1">
        <f t="shared" si="2"/>
        <v>0.998217</v>
      </c>
      <c r="E13" s="1">
        <f t="shared" si="3"/>
        <v>0.998217</v>
      </c>
      <c r="F13" s="9">
        <f>PRODUCT(D$6:D13)+PRODUCT(E$6:E13)-PRODUCT(D$6:D13)*PRODUCT(E$6:E13)</f>
        <v>0.9999021418357044</v>
      </c>
      <c r="G13" s="3">
        <f t="shared" si="18"/>
        <v>999934003.6571913</v>
      </c>
      <c r="H13" s="3">
        <f t="shared" si="4"/>
        <v>31861.82148694992</v>
      </c>
      <c r="I13" s="4">
        <f>SUM(G14:G$107)/G13</f>
        <v>42.79238538180087</v>
      </c>
      <c r="J13" s="10">
        <f t="shared" si="5"/>
        <v>52</v>
      </c>
      <c r="K13" s="4">
        <f t="shared" si="6"/>
        <v>43.95863906576762</v>
      </c>
      <c r="L13">
        <f t="shared" si="7"/>
        <v>57</v>
      </c>
      <c r="M13" s="4">
        <f t="shared" si="8"/>
        <v>48.83102417648598</v>
      </c>
      <c r="N13">
        <f t="shared" si="9"/>
        <v>62</v>
      </c>
      <c r="O13" s="4">
        <f t="shared" si="10"/>
        <v>53.043397524996735</v>
      </c>
      <c r="P13">
        <f t="shared" si="11"/>
        <v>64</v>
      </c>
      <c r="Q13" s="4">
        <f t="shared" si="12"/>
        <v>55.46803531122249</v>
      </c>
      <c r="R13">
        <f t="shared" si="13"/>
        <v>68</v>
      </c>
      <c r="S13" s="4">
        <f t="shared" si="14"/>
        <v>59.50930390171757</v>
      </c>
      <c r="T13" s="4"/>
      <c r="U13" s="3">
        <f>Y100</f>
        <v>0</v>
      </c>
      <c r="V13">
        <f>X100</f>
        <v>95</v>
      </c>
      <c r="X13">
        <f t="shared" si="15"/>
        <v>8</v>
      </c>
      <c r="Y13" s="3">
        <f t="shared" si="16"/>
        <v>999934003.6571913</v>
      </c>
      <c r="AA13" s="2">
        <v>21</v>
      </c>
      <c r="AB13" s="8">
        <v>0.000432</v>
      </c>
    </row>
    <row r="14" spans="1:28" ht="12.75">
      <c r="A14">
        <f t="shared" si="17"/>
        <v>9</v>
      </c>
      <c r="B14" s="1">
        <f t="shared" si="0"/>
        <v>0.001979</v>
      </c>
      <c r="C14" s="1">
        <f t="shared" si="1"/>
        <v>0.001979</v>
      </c>
      <c r="D14" s="1">
        <f t="shared" si="2"/>
        <v>0.998021</v>
      </c>
      <c r="E14" s="1">
        <f t="shared" si="3"/>
        <v>0.998021</v>
      </c>
      <c r="F14" s="9">
        <f>PRODUCT(D$6:D14)+PRODUCT(E$6:E14)-PRODUCT(D$6:D14)*PRODUCT(E$6:E14)</f>
        <v>0.9998595359830734</v>
      </c>
      <c r="G14" s="3">
        <f t="shared" si="18"/>
        <v>999902141.8357043</v>
      </c>
      <c r="H14" s="3">
        <f t="shared" si="4"/>
        <v>42605.85263085365</v>
      </c>
      <c r="I14" s="4">
        <f>SUM(G15:G$107)/G14</f>
        <v>41.79374895858202</v>
      </c>
      <c r="J14" s="10">
        <f t="shared" si="5"/>
        <v>52</v>
      </c>
      <c r="K14" s="4">
        <f t="shared" si="6"/>
        <v>42.95894261799117</v>
      </c>
      <c r="L14">
        <f t="shared" si="7"/>
        <v>57</v>
      </c>
      <c r="M14" s="4">
        <f t="shared" si="8"/>
        <v>47.831195714722114</v>
      </c>
      <c r="N14">
        <f t="shared" si="9"/>
        <v>62</v>
      </c>
      <c r="O14" s="4">
        <f t="shared" si="10"/>
        <v>52.04353107447515</v>
      </c>
      <c r="P14">
        <f t="shared" si="11"/>
        <v>64</v>
      </c>
      <c r="Q14" s="4">
        <f t="shared" si="12"/>
        <v>54.468135275878474</v>
      </c>
      <c r="R14">
        <f t="shared" si="13"/>
        <v>68</v>
      </c>
      <c r="S14" s="4">
        <f t="shared" si="14"/>
        <v>58.509368523022715</v>
      </c>
      <c r="T14" s="4"/>
      <c r="U14" s="3">
        <f>Y99</f>
        <v>0</v>
      </c>
      <c r="V14">
        <f>X99</f>
        <v>94</v>
      </c>
      <c r="X14">
        <f t="shared" si="15"/>
        <v>9</v>
      </c>
      <c r="Y14" s="3">
        <f t="shared" si="16"/>
        <v>999902141.8357043</v>
      </c>
      <c r="AA14" s="2">
        <v>22</v>
      </c>
      <c r="AB14" s="8">
        <v>0.000454</v>
      </c>
    </row>
    <row r="15" spans="1:28" ht="12.75">
      <c r="A15">
        <f t="shared" si="17"/>
        <v>10</v>
      </c>
      <c r="B15" s="1">
        <f t="shared" si="0"/>
        <v>0.002187</v>
      </c>
      <c r="C15" s="1">
        <f t="shared" si="1"/>
        <v>0.002187</v>
      </c>
      <c r="D15" s="1">
        <f t="shared" si="2"/>
        <v>0.997813</v>
      </c>
      <c r="E15" s="1">
        <f t="shared" si="3"/>
        <v>0.997813</v>
      </c>
      <c r="F15" s="9">
        <f>PRODUCT(D$6:D15)+PRODUCT(E$6:E15)-PRODUCT(D$6:D15)*PRODUCT(E$6:E15)</f>
        <v>0.9998036405432983</v>
      </c>
      <c r="G15" s="3">
        <f t="shared" si="18"/>
        <v>999859535.9830735</v>
      </c>
      <c r="H15" s="3">
        <f t="shared" si="4"/>
        <v>55895.4397752285</v>
      </c>
      <c r="I15" s="4">
        <f>SUM(G16:G$107)/G15</f>
        <v>40.79552986704459</v>
      </c>
      <c r="J15" s="10">
        <f t="shared" si="5"/>
        <v>52</v>
      </c>
      <c r="K15" s="4">
        <f t="shared" si="6"/>
        <v>41.95934853016753</v>
      </c>
      <c r="L15">
        <f t="shared" si="7"/>
        <v>57</v>
      </c>
      <c r="M15" s="4">
        <f t="shared" si="8"/>
        <v>46.831425096862496</v>
      </c>
      <c r="N15">
        <f t="shared" si="9"/>
        <v>62</v>
      </c>
      <c r="O15" s="4">
        <f t="shared" si="10"/>
        <v>51.04370965778052</v>
      </c>
      <c r="P15">
        <f t="shared" si="11"/>
        <v>64</v>
      </c>
      <c r="Q15" s="4">
        <f t="shared" si="12"/>
        <v>53.46826894932218</v>
      </c>
      <c r="R15">
        <f t="shared" si="13"/>
        <v>68</v>
      </c>
      <c r="S15" s="4">
        <f t="shared" si="14"/>
        <v>57.50945493508817</v>
      </c>
      <c r="T15" s="4"/>
      <c r="U15" s="3">
        <f>Y98</f>
        <v>0</v>
      </c>
      <c r="V15">
        <f>X98</f>
        <v>93</v>
      </c>
      <c r="X15">
        <f t="shared" si="15"/>
        <v>10</v>
      </c>
      <c r="Y15" s="3">
        <f t="shared" si="16"/>
        <v>999859535.9830735</v>
      </c>
      <c r="AA15" s="2">
        <v>23</v>
      </c>
      <c r="AB15" s="8">
        <v>0.000476</v>
      </c>
    </row>
    <row r="16" spans="1:28" ht="12.75">
      <c r="A16">
        <f t="shared" si="17"/>
        <v>11</v>
      </c>
      <c r="B16" s="1">
        <f t="shared" si="0"/>
        <v>0.002409</v>
      </c>
      <c r="C16" s="1">
        <f t="shared" si="1"/>
        <v>0.002409</v>
      </c>
      <c r="D16" s="1">
        <f t="shared" si="2"/>
        <v>0.997591</v>
      </c>
      <c r="E16" s="1">
        <f t="shared" si="3"/>
        <v>0.997591</v>
      </c>
      <c r="F16" s="9">
        <f>PRODUCT(D$6:D16)+PRODUCT(E$6:E16)-PRODUCT(D$6:D16)*PRODUCT(E$6:E16)</f>
        <v>0.9997314309995378</v>
      </c>
      <c r="G16" s="3">
        <f t="shared" si="18"/>
        <v>999803640.5432982</v>
      </c>
      <c r="H16" s="3">
        <f t="shared" si="4"/>
        <v>72209.5437605381</v>
      </c>
      <c r="I16" s="4">
        <f>SUM(G17:G$107)/G16</f>
        <v>39.79781059897066</v>
      </c>
      <c r="J16" s="10">
        <f t="shared" si="5"/>
        <v>52</v>
      </c>
      <c r="K16" s="4">
        <f t="shared" si="6"/>
        <v>40.95988105418024</v>
      </c>
      <c r="L16">
        <f t="shared" si="7"/>
        <v>57</v>
      </c>
      <c r="M16" s="4">
        <f t="shared" si="8"/>
        <v>45.83172602771639</v>
      </c>
      <c r="N16">
        <f t="shared" si="9"/>
        <v>62</v>
      </c>
      <c r="O16" s="4">
        <f t="shared" si="10"/>
        <v>50.04394394466305</v>
      </c>
      <c r="P16">
        <f t="shared" si="11"/>
        <v>64</v>
      </c>
      <c r="Q16" s="4">
        <f t="shared" si="12"/>
        <v>52.468444318091045</v>
      </c>
      <c r="R16">
        <f t="shared" si="13"/>
        <v>68</v>
      </c>
      <c r="S16" s="4">
        <f t="shared" si="14"/>
        <v>56.509568300743425</v>
      </c>
      <c r="T16" s="4"/>
      <c r="U16" s="3">
        <f>Y97</f>
        <v>0</v>
      </c>
      <c r="V16">
        <f>X97</f>
        <v>92</v>
      </c>
      <c r="X16">
        <f t="shared" si="15"/>
        <v>11</v>
      </c>
      <c r="Y16" s="3">
        <f t="shared" si="16"/>
        <v>999803640.5432982</v>
      </c>
      <c r="AA16" s="2">
        <v>24</v>
      </c>
      <c r="AB16" s="8">
        <v>0.000501</v>
      </c>
    </row>
    <row r="17" spans="1:28" ht="12.75">
      <c r="A17">
        <f t="shared" si="17"/>
        <v>12</v>
      </c>
      <c r="B17" s="1">
        <f t="shared" si="0"/>
        <v>0.002646</v>
      </c>
      <c r="C17" s="1">
        <f t="shared" si="1"/>
        <v>0.002646</v>
      </c>
      <c r="D17" s="1">
        <f t="shared" si="2"/>
        <v>0.997354</v>
      </c>
      <c r="E17" s="1">
        <f t="shared" si="3"/>
        <v>0.997354</v>
      </c>
      <c r="F17" s="9">
        <f>PRODUCT(D$6:D17)+PRODUCT(E$6:E17)-PRODUCT(D$6:D17)*PRODUCT(E$6:E17)</f>
        <v>0.9996393528539159</v>
      </c>
      <c r="G17" s="3">
        <f t="shared" si="18"/>
        <v>999731430.9995377</v>
      </c>
      <c r="H17" s="3">
        <f t="shared" si="4"/>
        <v>92078.14562177658</v>
      </c>
      <c r="I17" s="4">
        <f>SUM(G18:G$107)/G17</f>
        <v>38.80068515273272</v>
      </c>
      <c r="J17" s="10">
        <f t="shared" si="5"/>
        <v>52</v>
      </c>
      <c r="K17" s="4">
        <f t="shared" si="6"/>
        <v>39.960569005042665</v>
      </c>
      <c r="L17">
        <f t="shared" si="7"/>
        <v>57</v>
      </c>
      <c r="M17" s="4">
        <f t="shared" si="8"/>
        <v>44.832114790730884</v>
      </c>
      <c r="N17">
        <f t="shared" si="9"/>
        <v>62</v>
      </c>
      <c r="O17" s="4">
        <f t="shared" si="10"/>
        <v>49.04424661244712</v>
      </c>
      <c r="P17">
        <f t="shared" si="11"/>
        <v>64</v>
      </c>
      <c r="Q17" s="4">
        <f t="shared" si="12"/>
        <v>51.46867087143494</v>
      </c>
      <c r="R17">
        <f t="shared" si="13"/>
        <v>68</v>
      </c>
      <c r="S17" s="4">
        <f t="shared" si="14"/>
        <v>55.509714754233656</v>
      </c>
      <c r="T17" s="4"/>
      <c r="U17" s="3">
        <f>Y96</f>
        <v>0</v>
      </c>
      <c r="V17">
        <f>X96</f>
        <v>91</v>
      </c>
      <c r="X17">
        <f t="shared" si="15"/>
        <v>12</v>
      </c>
      <c r="Y17" s="3">
        <f t="shared" si="16"/>
        <v>999731430.9995377</v>
      </c>
      <c r="AA17" s="2">
        <v>25</v>
      </c>
      <c r="AB17" s="8">
        <v>0.000524</v>
      </c>
    </row>
    <row r="18" spans="1:28" ht="12.75">
      <c r="A18">
        <f t="shared" si="17"/>
        <v>13</v>
      </c>
      <c r="B18" s="1">
        <f t="shared" si="0"/>
        <v>0.002896</v>
      </c>
      <c r="C18" s="1">
        <f t="shared" si="1"/>
        <v>0.002896</v>
      </c>
      <c r="D18" s="1">
        <f t="shared" si="2"/>
        <v>0.997104</v>
      </c>
      <c r="E18" s="1">
        <f t="shared" si="3"/>
        <v>0.997104</v>
      </c>
      <c r="F18" s="9">
        <f>PRODUCT(D$6:D18)+PRODUCT(E$6:E18)-PRODUCT(D$6:D18)*PRODUCT(E$6:E18)</f>
        <v>0.9995233762202349</v>
      </c>
      <c r="G18" s="3">
        <f t="shared" si="18"/>
        <v>999639352.8539159</v>
      </c>
      <c r="H18" s="3">
        <f t="shared" si="4"/>
        <v>115976.63368105888</v>
      </c>
      <c r="I18" s="4">
        <f>SUM(G19:G$107)/G18</f>
        <v>37.80425913681759</v>
      </c>
      <c r="J18" s="10">
        <f t="shared" si="5"/>
        <v>52</v>
      </c>
      <c r="K18" s="4">
        <f t="shared" si="6"/>
        <v>38.96144624697485</v>
      </c>
      <c r="L18">
        <f t="shared" si="7"/>
        <v>57</v>
      </c>
      <c r="M18" s="4">
        <f t="shared" si="8"/>
        <v>43.83261052267429</v>
      </c>
      <c r="N18">
        <f t="shared" si="9"/>
        <v>62</v>
      </c>
      <c r="O18" s="4">
        <f t="shared" si="10"/>
        <v>48.0446325598835</v>
      </c>
      <c r="P18">
        <f t="shared" si="11"/>
        <v>64</v>
      </c>
      <c r="Q18" s="4">
        <f t="shared" si="12"/>
        <v>50.468959761389144</v>
      </c>
      <c r="R18">
        <f t="shared" si="13"/>
        <v>68</v>
      </c>
      <c r="S18" s="4">
        <f t="shared" si="14"/>
        <v>54.50990150469762</v>
      </c>
      <c r="T18" s="4"/>
      <c r="U18" s="3">
        <f>Y95</f>
        <v>0</v>
      </c>
      <c r="V18">
        <f>X95</f>
        <v>90</v>
      </c>
      <c r="X18">
        <f t="shared" si="15"/>
        <v>13</v>
      </c>
      <c r="Y18" s="3">
        <f t="shared" si="16"/>
        <v>999639352.8539159</v>
      </c>
      <c r="AA18" s="2">
        <v>26</v>
      </c>
      <c r="AB18" s="8">
        <v>0.000547</v>
      </c>
    </row>
    <row r="19" spans="1:28" ht="12.75">
      <c r="A19">
        <f t="shared" si="17"/>
        <v>14</v>
      </c>
      <c r="B19" s="1">
        <f t="shared" si="0"/>
        <v>0.003167</v>
      </c>
      <c r="C19" s="1">
        <f t="shared" si="1"/>
        <v>0.003167</v>
      </c>
      <c r="D19" s="1">
        <f t="shared" si="2"/>
        <v>0.996833</v>
      </c>
      <c r="E19" s="1">
        <f t="shared" si="3"/>
        <v>0.996833</v>
      </c>
      <c r="F19" s="9">
        <f>PRODUCT(D$6:D19)+PRODUCT(E$6:E19)-PRODUCT(D$6:D19)*PRODUCT(E$6:E19)</f>
        <v>0.9993785163423297</v>
      </c>
      <c r="G19" s="3">
        <f t="shared" si="18"/>
        <v>999523376.2202349</v>
      </c>
      <c r="H19" s="3">
        <f t="shared" si="4"/>
        <v>144859.8779052496</v>
      </c>
      <c r="I19" s="4">
        <f>SUM(G20:G$107)/G19</f>
        <v>36.80864563824198</v>
      </c>
      <c r="J19" s="10">
        <f t="shared" si="5"/>
        <v>52</v>
      </c>
      <c r="K19" s="4">
        <f t="shared" si="6"/>
        <v>37.962551173290784</v>
      </c>
      <c r="L19">
        <f t="shared" si="7"/>
        <v>57</v>
      </c>
      <c r="M19" s="4">
        <f t="shared" si="8"/>
        <v>42.83323491971895</v>
      </c>
      <c r="N19">
        <f t="shared" si="9"/>
        <v>62</v>
      </c>
      <c r="O19" s="4">
        <f t="shared" si="10"/>
        <v>47.045118678322865</v>
      </c>
      <c r="P19">
        <f t="shared" si="11"/>
        <v>64</v>
      </c>
      <c r="Q19" s="4">
        <f t="shared" si="12"/>
        <v>49.469323631492806</v>
      </c>
      <c r="R19">
        <f t="shared" si="13"/>
        <v>68</v>
      </c>
      <c r="S19" s="4">
        <f t="shared" si="14"/>
        <v>53.51013672544413</v>
      </c>
      <c r="T19" s="4"/>
      <c r="U19" s="3">
        <f>Y94</f>
        <v>0</v>
      </c>
      <c r="V19">
        <f>X94</f>
        <v>89</v>
      </c>
      <c r="X19">
        <f t="shared" si="15"/>
        <v>14</v>
      </c>
      <c r="Y19" s="3">
        <f t="shared" si="16"/>
        <v>999523376.2202349</v>
      </c>
      <c r="AA19" s="2">
        <v>27</v>
      </c>
      <c r="AB19" s="8">
        <v>0.000567</v>
      </c>
    </row>
    <row r="20" spans="1:28" ht="12.75">
      <c r="A20">
        <f t="shared" si="17"/>
        <v>15</v>
      </c>
      <c r="B20" s="1">
        <f t="shared" si="0"/>
        <v>0.003453</v>
      </c>
      <c r="C20" s="1">
        <f t="shared" si="1"/>
        <v>0.003453</v>
      </c>
      <c r="D20" s="1">
        <f t="shared" si="2"/>
        <v>0.996547</v>
      </c>
      <c r="E20" s="1">
        <f t="shared" si="3"/>
        <v>0.996547</v>
      </c>
      <c r="F20" s="9">
        <f>PRODUCT(D$6:D20)+PRODUCT(E$6:E20)-PRODUCT(D$6:D20)*PRODUCT(E$6:E20)</f>
        <v>0.999199308532685</v>
      </c>
      <c r="G20" s="3">
        <f t="shared" si="18"/>
        <v>999378516.3423296</v>
      </c>
      <c r="H20" s="3">
        <f t="shared" si="4"/>
        <v>179207.8096445799</v>
      </c>
      <c r="I20" s="4">
        <f>SUM(G21:G$107)/G20</f>
        <v>35.813981050026214</v>
      </c>
      <c r="J20" s="10">
        <f t="shared" si="5"/>
        <v>52</v>
      </c>
      <c r="K20" s="4">
        <f t="shared" si="6"/>
        <v>36.96393127448996</v>
      </c>
      <c r="L20">
        <f t="shared" si="7"/>
        <v>57</v>
      </c>
      <c r="M20" s="4">
        <f t="shared" si="8"/>
        <v>41.83401481888297</v>
      </c>
      <c r="N20">
        <f t="shared" si="9"/>
        <v>62</v>
      </c>
      <c r="O20" s="4">
        <f t="shared" si="10"/>
        <v>46.045725861472945</v>
      </c>
      <c r="P20">
        <f t="shared" si="11"/>
        <v>64</v>
      </c>
      <c r="Q20" s="4">
        <f t="shared" si="12"/>
        <v>48.4697781211354</v>
      </c>
      <c r="R20">
        <f t="shared" si="13"/>
        <v>68</v>
      </c>
      <c r="S20" s="4">
        <f t="shared" si="14"/>
        <v>52.510430526424</v>
      </c>
      <c r="T20" s="4"/>
      <c r="U20" s="3">
        <f>Y93</f>
        <v>0</v>
      </c>
      <c r="V20">
        <f>X93</f>
        <v>88</v>
      </c>
      <c r="X20">
        <f t="shared" si="15"/>
        <v>15</v>
      </c>
      <c r="Y20" s="3">
        <f t="shared" si="16"/>
        <v>999378516.3423296</v>
      </c>
      <c r="AA20" s="2">
        <v>28</v>
      </c>
      <c r="AB20" s="8">
        <v>0.000584</v>
      </c>
    </row>
    <row r="21" spans="1:28" ht="12.75">
      <c r="A21">
        <f t="shared" si="17"/>
        <v>16</v>
      </c>
      <c r="B21" s="1">
        <f t="shared" si="0"/>
        <v>0.003754</v>
      </c>
      <c r="C21" s="1">
        <f t="shared" si="1"/>
        <v>0.003754</v>
      </c>
      <c r="D21" s="1">
        <f t="shared" si="2"/>
        <v>0.996246</v>
      </c>
      <c r="E21" s="1">
        <f t="shared" si="3"/>
        <v>0.996246</v>
      </c>
      <c r="F21" s="9">
        <f>PRODUCT(D$6:D21)+PRODUCT(E$6:E21)-PRODUCT(D$6:D21)*PRODUCT(E$6:E21)</f>
        <v>0.9989795637990287</v>
      </c>
      <c r="G21" s="3">
        <f t="shared" si="18"/>
        <v>999199308.532685</v>
      </c>
      <c r="H21" s="3">
        <f t="shared" si="4"/>
        <v>219744.7336562872</v>
      </c>
      <c r="I21" s="4">
        <f>SUM(G22:G$107)/G21</f>
        <v>34.82040433819687</v>
      </c>
      <c r="J21" s="10">
        <f t="shared" si="5"/>
        <v>52</v>
      </c>
      <c r="K21" s="4">
        <f t="shared" si="6"/>
        <v>35.96563861344791</v>
      </c>
      <c r="L21">
        <f t="shared" si="7"/>
        <v>57</v>
      </c>
      <c r="M21" s="4">
        <f t="shared" si="8"/>
        <v>40.83497964104732</v>
      </c>
      <c r="N21">
        <f t="shared" si="9"/>
        <v>62</v>
      </c>
      <c r="O21" s="4">
        <f t="shared" si="10"/>
        <v>45.04647701468357</v>
      </c>
      <c r="P21">
        <f t="shared" si="11"/>
        <v>64</v>
      </c>
      <c r="Q21" s="4">
        <f t="shared" si="12"/>
        <v>47.470340375463735</v>
      </c>
      <c r="R21">
        <f t="shared" si="13"/>
        <v>68</v>
      </c>
      <c r="S21" s="4">
        <f t="shared" si="14"/>
        <v>51.5107939909722</v>
      </c>
      <c r="T21" s="4"/>
      <c r="U21" s="3">
        <f>Y92</f>
        <v>0</v>
      </c>
      <c r="V21">
        <f>X92</f>
        <v>87</v>
      </c>
      <c r="X21">
        <f t="shared" si="15"/>
        <v>16</v>
      </c>
      <c r="Y21" s="3">
        <f t="shared" si="16"/>
        <v>999199308.532685</v>
      </c>
      <c r="AA21" s="2">
        <v>29</v>
      </c>
      <c r="AB21" s="8">
        <v>0.000598</v>
      </c>
    </row>
    <row r="22" spans="1:28" ht="12.75">
      <c r="A22">
        <f t="shared" si="17"/>
        <v>17</v>
      </c>
      <c r="B22" s="1">
        <f t="shared" si="0"/>
        <v>0.004069</v>
      </c>
      <c r="C22" s="1">
        <f t="shared" si="1"/>
        <v>0.004069</v>
      </c>
      <c r="D22" s="1">
        <f t="shared" si="2"/>
        <v>0.995931</v>
      </c>
      <c r="E22" s="1">
        <f t="shared" si="3"/>
        <v>0.995931</v>
      </c>
      <c r="F22" s="9">
        <f>PRODUCT(D$6:D22)+PRODUCT(E$6:E22)-PRODUCT(D$6:D22)*PRODUCT(E$6:E22)</f>
        <v>0.9987123897941929</v>
      </c>
      <c r="G22" s="3">
        <f t="shared" si="18"/>
        <v>998979563.7990288</v>
      </c>
      <c r="H22" s="3">
        <f t="shared" si="4"/>
        <v>267174.00483584404</v>
      </c>
      <c r="I22" s="4">
        <f>SUM(G23:G$107)/G22</f>
        <v>33.82806375461977</v>
      </c>
      <c r="J22" s="10">
        <f t="shared" si="5"/>
        <v>52</v>
      </c>
      <c r="K22" s="4">
        <f t="shared" si="6"/>
        <v>34.96773215359731</v>
      </c>
      <c r="L22">
        <f t="shared" si="7"/>
        <v>57</v>
      </c>
      <c r="M22" s="4">
        <f t="shared" si="8"/>
        <v>39.836162706617685</v>
      </c>
      <c r="N22">
        <f t="shared" si="9"/>
        <v>62</v>
      </c>
      <c r="O22" s="4">
        <f t="shared" si="10"/>
        <v>44.04739807924281</v>
      </c>
      <c r="P22">
        <f t="shared" si="11"/>
        <v>64</v>
      </c>
      <c r="Q22" s="4">
        <f t="shared" si="12"/>
        <v>46.4710298120897</v>
      </c>
      <c r="R22">
        <f t="shared" si="13"/>
        <v>68</v>
      </c>
      <c r="S22" s="4">
        <f t="shared" si="14"/>
        <v>50.51123967143947</v>
      </c>
      <c r="T22" s="4"/>
      <c r="U22" s="3">
        <f>Y91</f>
        <v>0</v>
      </c>
      <c r="V22">
        <f>X91</f>
        <v>86</v>
      </c>
      <c r="X22">
        <f t="shared" si="15"/>
        <v>17</v>
      </c>
      <c r="Y22" s="3">
        <f t="shared" si="16"/>
        <v>998979563.7990288</v>
      </c>
      <c r="AA22" s="2">
        <v>30</v>
      </c>
      <c r="AB22" s="8">
        <v>0.000608</v>
      </c>
    </row>
    <row r="23" spans="1:28" ht="12.75">
      <c r="A23">
        <f t="shared" si="17"/>
        <v>18</v>
      </c>
      <c r="B23" s="1">
        <f t="shared" si="0"/>
        <v>0.004398</v>
      </c>
      <c r="C23" s="1">
        <f t="shared" si="1"/>
        <v>0.004398</v>
      </c>
      <c r="D23" s="1">
        <f t="shared" si="2"/>
        <v>0.995602</v>
      </c>
      <c r="E23" s="1">
        <f t="shared" si="3"/>
        <v>0.995602</v>
      </c>
      <c r="F23" s="9">
        <f>PRODUCT(D$6:D23)+PRODUCT(E$6:E23)-PRODUCT(D$6:D23)*PRODUCT(E$6:E23)</f>
        <v>0.9983901070594786</v>
      </c>
      <c r="G23" s="3">
        <f t="shared" si="18"/>
        <v>998712389.7941929</v>
      </c>
      <c r="H23" s="3">
        <f t="shared" si="4"/>
        <v>322282.73471426964</v>
      </c>
      <c r="I23" s="4">
        <f>SUM(G24:G$107)/G23</f>
        <v>32.83711338628703</v>
      </c>
      <c r="J23" s="10">
        <f t="shared" si="5"/>
        <v>52</v>
      </c>
      <c r="K23" s="4">
        <f t="shared" si="6"/>
        <v>33.97027755933556</v>
      </c>
      <c r="L23">
        <f t="shared" si="7"/>
        <v>57</v>
      </c>
      <c r="M23" s="4">
        <f t="shared" si="8"/>
        <v>38.837601122734235</v>
      </c>
      <c r="N23">
        <f t="shared" si="9"/>
        <v>62</v>
      </c>
      <c r="O23" s="4">
        <f t="shared" si="10"/>
        <v>43.048517944565226</v>
      </c>
      <c r="P23">
        <f t="shared" si="11"/>
        <v>64</v>
      </c>
      <c r="Q23" s="4">
        <f t="shared" si="12"/>
        <v>45.47186805536122</v>
      </c>
      <c r="R23">
        <f t="shared" si="13"/>
        <v>68</v>
      </c>
      <c r="S23" s="4">
        <f t="shared" si="14"/>
        <v>49.51178154670234</v>
      </c>
      <c r="T23" s="4"/>
      <c r="U23" s="3">
        <f>Y90</f>
        <v>0</v>
      </c>
      <c r="V23">
        <f>X90</f>
        <v>85</v>
      </c>
      <c r="X23">
        <f t="shared" si="15"/>
        <v>18</v>
      </c>
      <c r="Y23" s="3">
        <f t="shared" si="16"/>
        <v>998712389.7941929</v>
      </c>
      <c r="AA23" s="2">
        <v>31</v>
      </c>
      <c r="AB23" s="8">
        <v>0.000615</v>
      </c>
    </row>
    <row r="24" spans="1:28" ht="12.75">
      <c r="A24">
        <f t="shared" si="17"/>
        <v>19</v>
      </c>
      <c r="B24" s="1">
        <f t="shared" si="0"/>
        <v>0.004736</v>
      </c>
      <c r="C24" s="1">
        <f t="shared" si="1"/>
        <v>0.004736</v>
      </c>
      <c r="D24" s="1">
        <f t="shared" si="2"/>
        <v>0.995264</v>
      </c>
      <c r="E24" s="1">
        <f t="shared" si="3"/>
        <v>0.995264</v>
      </c>
      <c r="F24" s="9">
        <f>PRODUCT(D$6:D24)+PRODUCT(E$6:E24)-PRODUCT(D$6:D24)*PRODUCT(E$6:E24)</f>
        <v>0.998004640555391</v>
      </c>
      <c r="G24" s="3">
        <f t="shared" si="18"/>
        <v>998390107.0594786</v>
      </c>
      <c r="H24" s="3">
        <f t="shared" si="4"/>
        <v>385466.50408768654</v>
      </c>
      <c r="I24" s="4">
        <f>SUM(G25:G$107)/G24</f>
        <v>31.847713285692507</v>
      </c>
      <c r="J24" s="10">
        <f t="shared" si="5"/>
        <v>52</v>
      </c>
      <c r="K24" s="4">
        <f t="shared" si="6"/>
        <v>32.97334799398651</v>
      </c>
      <c r="L24">
        <f t="shared" si="7"/>
        <v>57</v>
      </c>
      <c r="M24" s="4">
        <f t="shared" si="8"/>
        <v>37.83933623420207</v>
      </c>
      <c r="N24">
        <f t="shared" si="9"/>
        <v>62</v>
      </c>
      <c r="O24" s="4">
        <f t="shared" si="10"/>
        <v>42.04986879925949</v>
      </c>
      <c r="P24">
        <f t="shared" si="11"/>
        <v>64</v>
      </c>
      <c r="Q24" s="4">
        <f t="shared" si="12"/>
        <v>44.47287919914396</v>
      </c>
      <c r="R24">
        <f t="shared" si="13"/>
        <v>68</v>
      </c>
      <c r="S24" s="4">
        <f t="shared" si="14"/>
        <v>48.51243519203621</v>
      </c>
      <c r="T24" s="4"/>
      <c r="U24" s="3">
        <f>Y89</f>
        <v>0</v>
      </c>
      <c r="V24">
        <f>X89</f>
        <v>84</v>
      </c>
      <c r="X24">
        <f t="shared" si="15"/>
        <v>19</v>
      </c>
      <c r="Y24" s="3">
        <f t="shared" si="16"/>
        <v>998390107.0594786</v>
      </c>
      <c r="AA24" s="2">
        <v>32</v>
      </c>
      <c r="AB24" s="8">
        <v>0.000619</v>
      </c>
    </row>
    <row r="25" spans="1:28" ht="12.75">
      <c r="A25">
        <f t="shared" si="17"/>
        <v>20</v>
      </c>
      <c r="B25" s="1">
        <f t="shared" si="0"/>
        <v>0.005101</v>
      </c>
      <c r="C25" s="1">
        <f t="shared" si="1"/>
        <v>0.005101</v>
      </c>
      <c r="D25" s="1">
        <f t="shared" si="2"/>
        <v>0.994899</v>
      </c>
      <c r="E25" s="1">
        <f t="shared" si="3"/>
        <v>0.994899</v>
      </c>
      <c r="F25" s="9">
        <f>PRODUCT(D$6:D25)+PRODUCT(E$6:E25)-PRODUCT(D$6:D25)*PRODUCT(E$6:E25)</f>
        <v>0.9975455320152335</v>
      </c>
      <c r="G25" s="3">
        <f t="shared" si="18"/>
        <v>998004640.555391</v>
      </c>
      <c r="H25" s="3">
        <f t="shared" si="4"/>
        <v>459108.5401574373</v>
      </c>
      <c r="I25" s="4">
        <f>SUM(G26:G$107)/G25</f>
        <v>30.86001405685585</v>
      </c>
      <c r="J25" s="10">
        <f t="shared" si="5"/>
        <v>52</v>
      </c>
      <c r="K25" s="4">
        <f t="shared" si="6"/>
        <v>31.977020389629985</v>
      </c>
      <c r="L25">
        <f t="shared" si="7"/>
        <v>57</v>
      </c>
      <c r="M25" s="4">
        <f t="shared" si="8"/>
        <v>36.84141151556116</v>
      </c>
      <c r="N25">
        <f t="shared" si="9"/>
        <v>62</v>
      </c>
      <c r="O25" s="4">
        <f t="shared" si="10"/>
        <v>41.05148449001933</v>
      </c>
      <c r="P25">
        <f t="shared" si="11"/>
        <v>64</v>
      </c>
      <c r="Q25" s="4">
        <f t="shared" si="12"/>
        <v>43.474088578415895</v>
      </c>
      <c r="R25">
        <f t="shared" si="13"/>
        <v>68</v>
      </c>
      <c r="S25" s="4">
        <f t="shared" si="14"/>
        <v>47.51321698502299</v>
      </c>
      <c r="T25" s="4"/>
      <c r="U25" s="3">
        <f>Y88</f>
        <v>0</v>
      </c>
      <c r="V25">
        <f>X88</f>
        <v>83</v>
      </c>
      <c r="X25">
        <f t="shared" si="15"/>
        <v>20</v>
      </c>
      <c r="Y25" s="3">
        <f t="shared" si="16"/>
        <v>998004640.555391</v>
      </c>
      <c r="AA25" s="2">
        <v>33</v>
      </c>
      <c r="AB25" s="8">
        <v>0.000622</v>
      </c>
    </row>
    <row r="26" spans="1:28" ht="12.75">
      <c r="A26">
        <f t="shared" si="17"/>
        <v>21</v>
      </c>
      <c r="B26" s="1">
        <f t="shared" si="0"/>
        <v>0.005509</v>
      </c>
      <c r="C26" s="1">
        <f t="shared" si="1"/>
        <v>0.005509</v>
      </c>
      <c r="D26" s="1">
        <f t="shared" si="2"/>
        <v>0.994491</v>
      </c>
      <c r="E26" s="1">
        <f t="shared" si="3"/>
        <v>0.994491</v>
      </c>
      <c r="F26" s="9">
        <f>PRODUCT(D$6:D26)+PRODUCT(E$6:E26)-PRODUCT(D$6:D26)*PRODUCT(E$6:E26)</f>
        <v>0.9969992986856211</v>
      </c>
      <c r="G26" s="3">
        <f t="shared" si="18"/>
        <v>997545532.0152335</v>
      </c>
      <c r="H26" s="3">
        <f t="shared" si="4"/>
        <v>546233.3296123743</v>
      </c>
      <c r="I26" s="4">
        <f>SUM(G27:G$107)/G26</f>
        <v>29.874217013561253</v>
      </c>
      <c r="J26" s="10">
        <f t="shared" si="5"/>
        <v>52</v>
      </c>
      <c r="K26" s="4">
        <f t="shared" si="6"/>
        <v>30.981394383699183</v>
      </c>
      <c r="L26">
        <f t="shared" si="7"/>
        <v>57</v>
      </c>
      <c r="M26" s="4">
        <f t="shared" si="8"/>
        <v>35.84388327221209</v>
      </c>
      <c r="N26">
        <f t="shared" si="9"/>
        <v>62</v>
      </c>
      <c r="O26" s="4">
        <f t="shared" si="10"/>
        <v>40.05340885288413</v>
      </c>
      <c r="P26">
        <f t="shared" si="11"/>
        <v>64</v>
      </c>
      <c r="Q26" s="4">
        <f t="shared" si="12"/>
        <v>42.47552900539501</v>
      </c>
      <c r="R26">
        <f t="shared" si="13"/>
        <v>68</v>
      </c>
      <c r="S26" s="4">
        <f t="shared" si="14"/>
        <v>46.51414813684309</v>
      </c>
      <c r="T26" s="4"/>
      <c r="U26" s="3">
        <f>Y87</f>
        <v>0</v>
      </c>
      <c r="V26">
        <f>X87</f>
        <v>82</v>
      </c>
      <c r="X26">
        <f t="shared" si="15"/>
        <v>21</v>
      </c>
      <c r="Y26" s="3">
        <f t="shared" si="16"/>
        <v>997545532.0152335</v>
      </c>
      <c r="AA26" s="2">
        <v>34</v>
      </c>
      <c r="AB26" s="8">
        <v>0.000625</v>
      </c>
    </row>
    <row r="27" spans="1:28" ht="12.75">
      <c r="A27">
        <f t="shared" si="17"/>
        <v>22</v>
      </c>
      <c r="B27" s="1">
        <f t="shared" si="0"/>
        <v>0.005975</v>
      </c>
      <c r="C27" s="1">
        <f t="shared" si="1"/>
        <v>0.005975</v>
      </c>
      <c r="D27" s="1">
        <f t="shared" si="2"/>
        <v>0.994025</v>
      </c>
      <c r="E27" s="1">
        <f t="shared" si="3"/>
        <v>0.994025</v>
      </c>
      <c r="F27" s="9">
        <f>PRODUCT(D$6:D27)+PRODUCT(E$6:E27)-PRODUCT(D$6:D27)*PRODUCT(E$6:E27)</f>
        <v>0.9963486556222481</v>
      </c>
      <c r="G27" s="3">
        <f t="shared" si="18"/>
        <v>996999298.6856211</v>
      </c>
      <c r="H27" s="3">
        <f t="shared" si="4"/>
        <v>650643.0633730888</v>
      </c>
      <c r="I27" s="4">
        <f>SUM(G28:G$107)/G27</f>
        <v>28.890584420289017</v>
      </c>
      <c r="J27" s="10">
        <f t="shared" si="5"/>
        <v>52</v>
      </c>
      <c r="K27" s="4">
        <f t="shared" si="6"/>
        <v>29.98659842835343</v>
      </c>
      <c r="L27">
        <f t="shared" si="7"/>
        <v>57</v>
      </c>
      <c r="M27" s="4">
        <f t="shared" si="8"/>
        <v>34.84682409284018</v>
      </c>
      <c r="N27">
        <f t="shared" si="9"/>
        <v>62</v>
      </c>
      <c r="O27" s="4">
        <f t="shared" si="10"/>
        <v>39.05569840109133</v>
      </c>
      <c r="P27">
        <f t="shared" si="11"/>
        <v>64</v>
      </c>
      <c r="Q27" s="4">
        <f t="shared" si="12"/>
        <v>41.477242781454585</v>
      </c>
      <c r="R27">
        <f t="shared" si="13"/>
        <v>68</v>
      </c>
      <c r="S27" s="4">
        <f t="shared" si="14"/>
        <v>45.51525599286096</v>
      </c>
      <c r="T27" s="4"/>
      <c r="U27" s="3">
        <f>Y86</f>
        <v>0</v>
      </c>
      <c r="V27">
        <f>X86</f>
        <v>81</v>
      </c>
      <c r="X27">
        <f t="shared" si="15"/>
        <v>22</v>
      </c>
      <c r="Y27" s="3">
        <f t="shared" si="16"/>
        <v>996999298.6856211</v>
      </c>
      <c r="AA27" s="2">
        <v>35</v>
      </c>
      <c r="AB27" s="8">
        <v>0.000629</v>
      </c>
    </row>
    <row r="28" spans="1:28" ht="12.75">
      <c r="A28">
        <f t="shared" si="17"/>
        <v>23</v>
      </c>
      <c r="B28" s="1">
        <f t="shared" si="0"/>
        <v>0.006512</v>
      </c>
      <c r="C28" s="1">
        <f t="shared" si="1"/>
        <v>0.006512</v>
      </c>
      <c r="D28" s="1">
        <f t="shared" si="2"/>
        <v>0.993488</v>
      </c>
      <c r="E28" s="1">
        <f t="shared" si="3"/>
        <v>0.993488</v>
      </c>
      <c r="F28" s="9">
        <f>PRODUCT(D$6:D28)+PRODUCT(E$6:E28)-PRODUCT(D$6:D28)*PRODUCT(E$6:E28)</f>
        <v>0.9955717817979808</v>
      </c>
      <c r="G28" s="3">
        <f t="shared" si="18"/>
        <v>996348655.622248</v>
      </c>
      <c r="H28" s="3">
        <f t="shared" si="4"/>
        <v>776873.8242672682</v>
      </c>
      <c r="I28" s="4">
        <f>SUM(G29:G$107)/G28</f>
        <v>27.909450766164813</v>
      </c>
      <c r="J28" s="10">
        <f t="shared" si="5"/>
        <v>52</v>
      </c>
      <c r="K28" s="4">
        <f t="shared" si="6"/>
        <v>28.992797199779872</v>
      </c>
      <c r="L28">
        <f t="shared" si="7"/>
        <v>57</v>
      </c>
      <c r="M28" s="4">
        <f t="shared" si="8"/>
        <v>33.85032703643326</v>
      </c>
      <c r="N28">
        <f t="shared" si="9"/>
        <v>62</v>
      </c>
      <c r="O28" s="4">
        <f t="shared" si="10"/>
        <v>38.05842558483957</v>
      </c>
      <c r="P28">
        <f t="shared" si="11"/>
        <v>64</v>
      </c>
      <c r="Q28" s="4">
        <f t="shared" si="12"/>
        <v>40.47928413712602</v>
      </c>
      <c r="R28">
        <f t="shared" si="13"/>
        <v>68</v>
      </c>
      <c r="S28" s="4">
        <f t="shared" si="14"/>
        <v>44.51657560994428</v>
      </c>
      <c r="T28" s="4"/>
      <c r="U28" s="3">
        <f>Y85</f>
        <v>0</v>
      </c>
      <c r="V28">
        <f>X85</f>
        <v>80</v>
      </c>
      <c r="X28">
        <f t="shared" si="15"/>
        <v>23</v>
      </c>
      <c r="Y28" s="3">
        <f t="shared" si="16"/>
        <v>996348655.622248</v>
      </c>
      <c r="AA28" s="2">
        <v>36</v>
      </c>
      <c r="AB28" s="8">
        <v>0.000636</v>
      </c>
    </row>
    <row r="29" spans="1:28" ht="12.75">
      <c r="A29">
        <f t="shared" si="17"/>
        <v>24</v>
      </c>
      <c r="B29" s="1">
        <f t="shared" si="0"/>
        <v>0.007137</v>
      </c>
      <c r="C29" s="1">
        <f t="shared" si="1"/>
        <v>0.007137</v>
      </c>
      <c r="D29" s="1">
        <f t="shared" si="2"/>
        <v>0.992863</v>
      </c>
      <c r="E29" s="1">
        <f t="shared" si="3"/>
        <v>0.992863</v>
      </c>
      <c r="F29" s="9">
        <f>PRODUCT(D$6:D29)+PRODUCT(E$6:E29)-PRODUCT(D$6:D29)*PRODUCT(E$6:E29)</f>
        <v>0.9946407457054276</v>
      </c>
      <c r="G29" s="3">
        <f t="shared" si="18"/>
        <v>995571781.7979808</v>
      </c>
      <c r="H29" s="3">
        <f t="shared" si="4"/>
        <v>931036.0925531387</v>
      </c>
      <c r="I29" s="4">
        <f>SUM(G30:G$107)/G29</f>
        <v>26.931229328139274</v>
      </c>
      <c r="J29" s="10">
        <f t="shared" si="5"/>
        <v>53</v>
      </c>
      <c r="K29" s="4">
        <f t="shared" si="6"/>
        <v>28.00019449410081</v>
      </c>
      <c r="L29">
        <f t="shared" si="7"/>
        <v>57</v>
      </c>
      <c r="M29" s="4">
        <f t="shared" si="8"/>
        <v>32.85450958342182</v>
      </c>
      <c r="N29">
        <f t="shared" si="9"/>
        <v>62</v>
      </c>
      <c r="O29" s="4">
        <f t="shared" si="10"/>
        <v>37.06168186741176</v>
      </c>
      <c r="P29">
        <f t="shared" si="11"/>
        <v>64</v>
      </c>
      <c r="Q29" s="4">
        <f t="shared" si="12"/>
        <v>39.48172153464309</v>
      </c>
      <c r="R29">
        <f t="shared" si="13"/>
        <v>68</v>
      </c>
      <c r="S29" s="4">
        <f t="shared" si="14"/>
        <v>43.5181512449242</v>
      </c>
      <c r="T29" s="4"/>
      <c r="U29" s="3">
        <f>Y84</f>
        <v>0</v>
      </c>
      <c r="V29">
        <f>X84</f>
        <v>79</v>
      </c>
      <c r="X29">
        <f t="shared" si="15"/>
        <v>24</v>
      </c>
      <c r="Y29" s="3">
        <f t="shared" si="16"/>
        <v>995571781.7979808</v>
      </c>
      <c r="AA29" s="2">
        <v>37</v>
      </c>
      <c r="AB29" s="8">
        <v>0.000657</v>
      </c>
    </row>
    <row r="30" spans="1:28" ht="12.75">
      <c r="A30">
        <f t="shared" si="17"/>
        <v>25</v>
      </c>
      <c r="B30" s="1">
        <f t="shared" si="0"/>
        <v>0.007854</v>
      </c>
      <c r="C30" s="1">
        <f t="shared" si="1"/>
        <v>0.007854</v>
      </c>
      <c r="D30" s="1">
        <f t="shared" si="2"/>
        <v>0.992146</v>
      </c>
      <c r="E30" s="1">
        <f t="shared" si="3"/>
        <v>0.992146</v>
      </c>
      <c r="F30" s="9">
        <f>PRODUCT(D$6:D30)+PRODUCT(E$6:E30)-PRODUCT(D$6:D30)*PRODUCT(E$6:E30)</f>
        <v>0.993522010129886</v>
      </c>
      <c r="G30" s="3">
        <f t="shared" si="18"/>
        <v>994640745.7054276</v>
      </c>
      <c r="H30" s="3">
        <f t="shared" si="4"/>
        <v>1118735.5755417347</v>
      </c>
      <c r="I30" s="4">
        <f>SUM(G31:G$107)/G30</f>
        <v>25.95643837636054</v>
      </c>
      <c r="J30" s="10">
        <f t="shared" si="5"/>
        <v>53</v>
      </c>
      <c r="K30" s="4">
        <f t="shared" si="6"/>
        <v>27.008881661671644</v>
      </c>
      <c r="L30">
        <f t="shared" si="7"/>
        <v>57</v>
      </c>
      <c r="M30" s="4">
        <f t="shared" si="8"/>
        <v>31.85952211194772</v>
      </c>
      <c r="N30">
        <f t="shared" si="9"/>
        <v>62</v>
      </c>
      <c r="O30" s="4">
        <f t="shared" si="10"/>
        <v>36.06558432429415</v>
      </c>
      <c r="P30">
        <f t="shared" si="11"/>
        <v>64</v>
      </c>
      <c r="Q30" s="4">
        <f t="shared" si="12"/>
        <v>38.48464260752443</v>
      </c>
      <c r="R30">
        <f t="shared" si="13"/>
        <v>68</v>
      </c>
      <c r="S30" s="4">
        <f t="shared" si="14"/>
        <v>42.52003954774656</v>
      </c>
      <c r="T30" s="4"/>
      <c r="U30" s="3">
        <f>Y83</f>
        <v>0</v>
      </c>
      <c r="V30">
        <f>X83</f>
        <v>78</v>
      </c>
      <c r="X30">
        <f t="shared" si="15"/>
        <v>25</v>
      </c>
      <c r="Y30" s="3">
        <f t="shared" si="16"/>
        <v>994640745.7054276</v>
      </c>
      <c r="AA30" s="2">
        <v>38</v>
      </c>
      <c r="AB30" s="8">
        <v>0.000696</v>
      </c>
    </row>
    <row r="31" spans="1:28" ht="12.75">
      <c r="A31">
        <f t="shared" si="17"/>
        <v>26</v>
      </c>
      <c r="B31" s="1">
        <f t="shared" si="0"/>
        <v>0.00867</v>
      </c>
      <c r="C31" s="1">
        <f t="shared" si="1"/>
        <v>0.00867</v>
      </c>
      <c r="D31" s="1">
        <f t="shared" si="2"/>
        <v>0.99133</v>
      </c>
      <c r="E31" s="1">
        <f t="shared" si="3"/>
        <v>0.99133</v>
      </c>
      <c r="F31" s="9">
        <f>PRODUCT(D$6:D31)+PRODUCT(E$6:E31)-PRODUCT(D$6:D31)*PRODUCT(E$6:E31)</f>
        <v>0.9921751561545522</v>
      </c>
      <c r="G31" s="3">
        <f t="shared" si="18"/>
        <v>993522010.1298859</v>
      </c>
      <c r="H31" s="3">
        <f t="shared" si="4"/>
        <v>1346853.9753336906</v>
      </c>
      <c r="I31" s="4">
        <f>SUM(G32:G$107)/G31</f>
        <v>24.98566610431213</v>
      </c>
      <c r="J31" s="10">
        <f t="shared" si="5"/>
        <v>53</v>
      </c>
      <c r="K31" s="4">
        <f t="shared" si="6"/>
        <v>26.019320186547233</v>
      </c>
      <c r="L31">
        <f t="shared" si="7"/>
        <v>57</v>
      </c>
      <c r="M31" s="4">
        <f t="shared" si="8"/>
        <v>30.865545180258593</v>
      </c>
      <c r="N31">
        <f t="shared" si="9"/>
        <v>62</v>
      </c>
      <c r="O31" s="4">
        <f t="shared" si="10"/>
        <v>35.070273527410194</v>
      </c>
      <c r="P31">
        <f t="shared" si="11"/>
        <v>64</v>
      </c>
      <c r="Q31" s="4">
        <f t="shared" si="12"/>
        <v>37.48815257687711</v>
      </c>
      <c r="R31">
        <f t="shared" si="13"/>
        <v>68</v>
      </c>
      <c r="S31" s="4">
        <f t="shared" si="14"/>
        <v>41.52230853770483</v>
      </c>
      <c r="T31" s="4"/>
      <c r="U31" s="3">
        <f>Y82</f>
        <v>0</v>
      </c>
      <c r="V31">
        <f>X82</f>
        <v>77</v>
      </c>
      <c r="X31">
        <f t="shared" si="15"/>
        <v>26</v>
      </c>
      <c r="Y31" s="3">
        <f t="shared" si="16"/>
        <v>993522010.1298859</v>
      </c>
      <c r="AA31" s="2">
        <v>39</v>
      </c>
      <c r="AB31" s="8">
        <v>0.000749</v>
      </c>
    </row>
    <row r="32" spans="1:28" ht="12.75">
      <c r="A32">
        <f t="shared" si="17"/>
        <v>27</v>
      </c>
      <c r="B32" s="1">
        <f t="shared" si="0"/>
        <v>0.009591</v>
      </c>
      <c r="C32" s="1">
        <f t="shared" si="1"/>
        <v>0.009591</v>
      </c>
      <c r="D32" s="1">
        <f t="shared" si="2"/>
        <v>0.990409</v>
      </c>
      <c r="E32" s="1">
        <f t="shared" si="3"/>
        <v>0.990409</v>
      </c>
      <c r="F32" s="9">
        <f>PRODUCT(D$6:D32)+PRODUCT(E$6:E32)-PRODUCT(D$6:D32)*PRODUCT(E$6:E32)</f>
        <v>0.9905520151071521</v>
      </c>
      <c r="G32" s="3">
        <f t="shared" si="18"/>
        <v>992175156.1545522</v>
      </c>
      <c r="H32" s="3">
        <f t="shared" si="4"/>
        <v>1623141.047400117</v>
      </c>
      <c r="I32" s="4">
        <f>SUM(G33:G$107)/G32</f>
        <v>24.01958354672157</v>
      </c>
      <c r="J32" s="10">
        <f t="shared" si="5"/>
        <v>53</v>
      </c>
      <c r="K32" s="4">
        <f t="shared" si="6"/>
        <v>25.03188720330497</v>
      </c>
      <c r="L32">
        <f t="shared" si="7"/>
        <v>57</v>
      </c>
      <c r="M32" s="4">
        <f t="shared" si="8"/>
        <v>29.872796396431163</v>
      </c>
      <c r="N32">
        <f t="shared" si="9"/>
        <v>62</v>
      </c>
      <c r="O32" s="4">
        <f t="shared" si="10"/>
        <v>34.07591889347887</v>
      </c>
      <c r="P32">
        <f t="shared" si="11"/>
        <v>64</v>
      </c>
      <c r="Q32" s="4">
        <f t="shared" si="12"/>
        <v>36.492378254757845</v>
      </c>
      <c r="R32">
        <f t="shared" si="13"/>
        <v>68</v>
      </c>
      <c r="S32" s="4">
        <f t="shared" si="14"/>
        <v>40.525040191378935</v>
      </c>
      <c r="T32" s="4"/>
      <c r="U32" s="3">
        <f>Y81</f>
        <v>744.0944332430613</v>
      </c>
      <c r="V32">
        <f>X81</f>
        <v>76</v>
      </c>
      <c r="X32">
        <f t="shared" si="15"/>
        <v>27</v>
      </c>
      <c r="Y32" s="3">
        <f t="shared" si="16"/>
        <v>992175156.1545522</v>
      </c>
      <c r="AA32" s="2">
        <v>40</v>
      </c>
      <c r="AB32" s="8">
        <v>0.000818</v>
      </c>
    </row>
    <row r="33" spans="1:28" ht="12.75">
      <c r="A33">
        <f t="shared" si="17"/>
        <v>28</v>
      </c>
      <c r="B33" s="1">
        <f t="shared" si="0"/>
        <v>0.01062</v>
      </c>
      <c r="C33" s="1">
        <f t="shared" si="1"/>
        <v>0.01062</v>
      </c>
      <c r="D33" s="1">
        <f t="shared" si="2"/>
        <v>0.98938</v>
      </c>
      <c r="E33" s="1">
        <f t="shared" si="3"/>
        <v>0.98938</v>
      </c>
      <c r="F33" s="9">
        <f>PRODUCT(D$6:D33)+PRODUCT(E$6:E33)-PRODUCT(D$6:D33)*PRODUCT(E$6:E33)</f>
        <v>0.9885962219456276</v>
      </c>
      <c r="G33" s="3">
        <f t="shared" si="18"/>
        <v>990552015.1071521</v>
      </c>
      <c r="H33" s="3">
        <f t="shared" si="4"/>
        <v>1955793.1615245342</v>
      </c>
      <c r="I33" s="4">
        <f>SUM(G34:G$107)/G33</f>
        <v>23.05894258229117</v>
      </c>
      <c r="J33" s="10">
        <f t="shared" si="5"/>
        <v>53</v>
      </c>
      <c r="K33" s="4">
        <f t="shared" si="6"/>
        <v>24.047032156741956</v>
      </c>
      <c r="L33">
        <f t="shared" si="7"/>
        <v>57</v>
      </c>
      <c r="M33" s="4">
        <f t="shared" si="8"/>
        <v>28.881535091812275</v>
      </c>
      <c r="N33">
        <f t="shared" si="9"/>
        <v>62</v>
      </c>
      <c r="O33" s="4">
        <f t="shared" si="10"/>
        <v>33.08272232247822</v>
      </c>
      <c r="P33">
        <f t="shared" si="11"/>
        <v>64</v>
      </c>
      <c r="Q33" s="4">
        <f t="shared" si="12"/>
        <v>35.49747076764115</v>
      </c>
      <c r="R33">
        <f t="shared" si="13"/>
        <v>68</v>
      </c>
      <c r="S33" s="4">
        <f t="shared" si="14"/>
        <v>39.528332203198275</v>
      </c>
      <c r="T33" s="4"/>
      <c r="U33" s="3">
        <f>Y80</f>
        <v>7502.376221658096</v>
      </c>
      <c r="V33">
        <f>X80</f>
        <v>75</v>
      </c>
      <c r="X33">
        <f t="shared" si="15"/>
        <v>28</v>
      </c>
      <c r="Y33" s="3">
        <f t="shared" si="16"/>
        <v>990552015.1071521</v>
      </c>
      <c r="AA33" s="2">
        <v>41</v>
      </c>
      <c r="AB33" s="8">
        <v>0.000904</v>
      </c>
    </row>
    <row r="34" spans="1:28" ht="12.75">
      <c r="A34">
        <f t="shared" si="17"/>
        <v>29</v>
      </c>
      <c r="B34" s="1">
        <f t="shared" si="0"/>
        <v>0.011778</v>
      </c>
      <c r="C34" s="1">
        <f t="shared" si="1"/>
        <v>0.011778</v>
      </c>
      <c r="D34" s="1">
        <f t="shared" si="2"/>
        <v>0.988222</v>
      </c>
      <c r="E34" s="1">
        <f t="shared" si="3"/>
        <v>0.988222</v>
      </c>
      <c r="F34" s="9">
        <f>PRODUCT(D$6:D34)+PRODUCT(E$6:E34)-PRODUCT(D$6:D34)*PRODUCT(E$6:E34)</f>
        <v>0.9862386644992683</v>
      </c>
      <c r="G34" s="3">
        <f t="shared" si="18"/>
        <v>988596221.9456276</v>
      </c>
      <c r="H34" s="3">
        <f t="shared" si="4"/>
        <v>2357557.446359277</v>
      </c>
      <c r="I34" s="4">
        <f>SUM(G35:G$107)/G34</f>
        <v>22.10456133058627</v>
      </c>
      <c r="J34" s="10">
        <f t="shared" si="5"/>
        <v>53</v>
      </c>
      <c r="K34" s="4">
        <f t="shared" si="6"/>
        <v>23.06528096907475</v>
      </c>
      <c r="L34">
        <f t="shared" si="7"/>
        <v>57</v>
      </c>
      <c r="M34" s="4">
        <f t="shared" si="8"/>
        <v>27.892064725508867</v>
      </c>
      <c r="N34">
        <f t="shared" si="9"/>
        <v>62</v>
      </c>
      <c r="O34" s="4">
        <f t="shared" si="10"/>
        <v>32.09092006963837</v>
      </c>
      <c r="P34">
        <f t="shared" si="11"/>
        <v>64</v>
      </c>
      <c r="Q34" s="4">
        <f t="shared" si="12"/>
        <v>34.50360695764638</v>
      </c>
      <c r="R34">
        <f t="shared" si="13"/>
        <v>68</v>
      </c>
      <c r="S34" s="4">
        <f t="shared" si="14"/>
        <v>38.53229889125305</v>
      </c>
      <c r="T34" s="4"/>
      <c r="U34" s="3">
        <f>Y79</f>
        <v>39656.39572766112</v>
      </c>
      <c r="V34">
        <f>X79</f>
        <v>74</v>
      </c>
      <c r="X34">
        <f t="shared" si="15"/>
        <v>29</v>
      </c>
      <c r="Y34" s="3">
        <f t="shared" si="16"/>
        <v>988596221.9456276</v>
      </c>
      <c r="AA34" s="2">
        <v>42</v>
      </c>
      <c r="AB34" s="8">
        <v>0.001007</v>
      </c>
    </row>
    <row r="35" spans="1:28" ht="12.75">
      <c r="A35">
        <f t="shared" si="17"/>
        <v>30</v>
      </c>
      <c r="B35" s="1">
        <f t="shared" si="0"/>
        <v>0.013072</v>
      </c>
      <c r="C35" s="1">
        <f t="shared" si="1"/>
        <v>0.013072</v>
      </c>
      <c r="D35" s="1">
        <f t="shared" si="2"/>
        <v>0.986928</v>
      </c>
      <c r="E35" s="1">
        <f t="shared" si="3"/>
        <v>0.986928</v>
      </c>
      <c r="F35" s="9">
        <f>PRODUCT(D$6:D35)+PRODUCT(E$6:E35)-PRODUCT(D$6:D35)*PRODUCT(E$6:E35)</f>
        <v>0.9833983837957223</v>
      </c>
      <c r="G35" s="3">
        <f t="shared" si="18"/>
        <v>986238664.4992683</v>
      </c>
      <c r="H35" s="3">
        <f t="shared" si="4"/>
        <v>2840280.703545928</v>
      </c>
      <c r="I35" s="4">
        <f>SUM(G36:G$107)/G35</f>
        <v>21.157401251631025</v>
      </c>
      <c r="J35" s="10">
        <f t="shared" si="5"/>
        <v>53</v>
      </c>
      <c r="K35" s="4">
        <f t="shared" si="6"/>
        <v>22.087278501456368</v>
      </c>
      <c r="L35">
        <f t="shared" si="7"/>
        <v>57</v>
      </c>
      <c r="M35" s="4">
        <f t="shared" si="8"/>
        <v>26.904757384843805</v>
      </c>
      <c r="N35">
        <f t="shared" si="9"/>
        <v>62</v>
      </c>
      <c r="O35" s="4">
        <f t="shared" si="10"/>
        <v>31.100801820040708</v>
      </c>
      <c r="P35">
        <f t="shared" si="11"/>
        <v>64</v>
      </c>
      <c r="Q35" s="4">
        <f t="shared" si="12"/>
        <v>33.51100366028534</v>
      </c>
      <c r="R35">
        <f t="shared" si="13"/>
        <v>68</v>
      </c>
      <c r="S35" s="4">
        <f t="shared" si="14"/>
        <v>37.53708042702323</v>
      </c>
      <c r="T35" s="4"/>
      <c r="U35" s="3">
        <f>Y78</f>
        <v>146591.46040519656</v>
      </c>
      <c r="V35">
        <f>X78</f>
        <v>73</v>
      </c>
      <c r="X35">
        <f t="shared" si="15"/>
        <v>30</v>
      </c>
      <c r="Y35" s="3">
        <f t="shared" si="16"/>
        <v>986238664.4992683</v>
      </c>
      <c r="AA35" s="2">
        <v>43</v>
      </c>
      <c r="AB35" s="8">
        <v>0.00113</v>
      </c>
    </row>
    <row r="36" spans="1:28" ht="12.75">
      <c r="A36">
        <f t="shared" si="17"/>
        <v>31</v>
      </c>
      <c r="B36" s="1">
        <f t="shared" si="0"/>
        <v>0.014519</v>
      </c>
      <c r="C36" s="1">
        <f t="shared" si="1"/>
        <v>0.014519</v>
      </c>
      <c r="D36" s="1">
        <f t="shared" si="2"/>
        <v>0.985481</v>
      </c>
      <c r="E36" s="1">
        <f t="shared" si="3"/>
        <v>0.985481</v>
      </c>
      <c r="F36" s="9">
        <f>PRODUCT(D$6:D36)+PRODUCT(E$6:E36)-PRODUCT(D$6:D36)*PRODUCT(E$6:E36)</f>
        <v>0.9799790161652201</v>
      </c>
      <c r="G36" s="3">
        <f t="shared" si="18"/>
        <v>983398383.7957224</v>
      </c>
      <c r="H36" s="3">
        <f t="shared" si="4"/>
        <v>3419367.630502224</v>
      </c>
      <c r="I36" s="4">
        <f>SUM(G37:G$107)/G36</f>
        <v>20.218508692422457</v>
      </c>
      <c r="J36" s="10">
        <f t="shared" si="5"/>
        <v>53</v>
      </c>
      <c r="K36" s="4">
        <f t="shared" si="6"/>
        <v>21.113780153344273</v>
      </c>
      <c r="L36">
        <f t="shared" si="7"/>
        <v>57</v>
      </c>
      <c r="M36" s="4">
        <f t="shared" si="8"/>
        <v>25.920048938159454</v>
      </c>
      <c r="N36">
        <f t="shared" si="9"/>
        <v>62</v>
      </c>
      <c r="O36" s="4">
        <f t="shared" si="10"/>
        <v>30.112706914878736</v>
      </c>
      <c r="P36">
        <f t="shared" si="11"/>
        <v>64</v>
      </c>
      <c r="Q36" s="4">
        <f t="shared" si="12"/>
        <v>32.519914879737385</v>
      </c>
      <c r="R36">
        <f t="shared" si="13"/>
        <v>68</v>
      </c>
      <c r="S36" s="4">
        <f t="shared" si="14"/>
        <v>36.54284100935912</v>
      </c>
      <c r="T36" s="4"/>
      <c r="U36" s="3">
        <f>Y77</f>
        <v>426488.75863288884</v>
      </c>
      <c r="V36">
        <f>X77</f>
        <v>72</v>
      </c>
      <c r="X36">
        <f t="shared" si="15"/>
        <v>31</v>
      </c>
      <c r="Y36" s="3">
        <f t="shared" si="16"/>
        <v>983398383.7957224</v>
      </c>
      <c r="AA36" s="2">
        <v>44</v>
      </c>
      <c r="AB36" s="8">
        <v>0.00127</v>
      </c>
    </row>
    <row r="37" spans="1:28" ht="12.75">
      <c r="A37">
        <f t="shared" si="17"/>
        <v>32</v>
      </c>
      <c r="B37" s="1">
        <f t="shared" si="0"/>
        <v>0.016139</v>
      </c>
      <c r="C37" s="1">
        <f t="shared" si="1"/>
        <v>0.016139</v>
      </c>
      <c r="D37" s="1">
        <f t="shared" si="2"/>
        <v>0.983861</v>
      </c>
      <c r="E37" s="1">
        <f t="shared" si="3"/>
        <v>0.983861</v>
      </c>
      <c r="F37" s="9">
        <f>PRODUCT(D$6:D37)+PRODUCT(E$6:E37)-PRODUCT(D$6:D37)*PRODUCT(E$6:E37)</f>
        <v>0.9758660886862213</v>
      </c>
      <c r="G37" s="3">
        <f t="shared" si="18"/>
        <v>979979016.1652201</v>
      </c>
      <c r="H37" s="3">
        <f t="shared" si="4"/>
        <v>4112927.4789988995</v>
      </c>
      <c r="I37" s="4">
        <f>SUM(G38:G$107)/G37</f>
        <v>19.289055625590912</v>
      </c>
      <c r="J37" s="10">
        <f t="shared" si="5"/>
        <v>53</v>
      </c>
      <c r="K37" s="4">
        <f t="shared" si="6"/>
        <v>20.14568505996396</v>
      </c>
      <c r="L37">
        <f t="shared" si="7"/>
        <v>57</v>
      </c>
      <c r="M37" s="4">
        <f t="shared" si="8"/>
        <v>24.938458189879654</v>
      </c>
      <c r="N37">
        <f t="shared" si="9"/>
        <v>62</v>
      </c>
      <c r="O37" s="4">
        <f t="shared" si="10"/>
        <v>29.127039264451227</v>
      </c>
      <c r="P37">
        <f t="shared" si="11"/>
        <v>64</v>
      </c>
      <c r="Q37" s="4">
        <f t="shared" si="12"/>
        <v>31.530642951545424</v>
      </c>
      <c r="R37">
        <f t="shared" si="13"/>
        <v>68</v>
      </c>
      <c r="S37" s="4">
        <f t="shared" si="14"/>
        <v>35.549776080511634</v>
      </c>
      <c r="T37" s="4"/>
      <c r="U37" s="3">
        <f>Y76</f>
        <v>1042023.4732485712</v>
      </c>
      <c r="V37">
        <f>X76</f>
        <v>71</v>
      </c>
      <c r="X37">
        <f t="shared" si="15"/>
        <v>32</v>
      </c>
      <c r="Y37" s="3">
        <f t="shared" si="16"/>
        <v>979979016.1652201</v>
      </c>
      <c r="AA37" s="2">
        <v>45</v>
      </c>
      <c r="AB37" s="8">
        <v>0.001426</v>
      </c>
    </row>
    <row r="38" spans="1:28" ht="12.75">
      <c r="A38">
        <f t="shared" si="17"/>
        <v>33</v>
      </c>
      <c r="B38" s="1">
        <f aca="true" t="shared" si="19" ref="B38:B69">VLOOKUP($C$2+$A38-1,$AA$7:$AB$108,2)</f>
        <v>0.01795</v>
      </c>
      <c r="C38" s="1">
        <f aca="true" t="shared" si="20" ref="C38:C69">VLOOKUP($C$3+$A38-1,$AA$7:$AB$108,2)</f>
        <v>0.01795</v>
      </c>
      <c r="D38" s="1">
        <f aca="true" t="shared" si="21" ref="D38:D69">1-B38</f>
        <v>0.98205</v>
      </c>
      <c r="E38" s="1">
        <f aca="true" t="shared" si="22" ref="E38:E69">1-C38</f>
        <v>0.98205</v>
      </c>
      <c r="F38" s="9">
        <f>PRODUCT(D$6:D38)+PRODUCT(E$6:E38)-PRODUCT(D$6:D38)*PRODUCT(E$6:E38)</f>
        <v>0.9709255281405412</v>
      </c>
      <c r="G38" s="3">
        <f t="shared" si="18"/>
        <v>975866088.6862212</v>
      </c>
      <c r="H38" s="3">
        <f aca="true" t="shared" si="23" ref="H38:H69">G38-G39</f>
        <v>4940560.545680046</v>
      </c>
      <c r="I38" s="4">
        <f>SUM(G39:G$107)/G38</f>
        <v>18.370352114777486</v>
      </c>
      <c r="J38" s="10">
        <f aca="true" t="shared" si="24" ref="J38:J69">VLOOKUP(G38/2,$U$6:$V$107,2)</f>
        <v>53</v>
      </c>
      <c r="K38" s="4">
        <f aca="true" t="shared" si="25" ref="K38:K69">J38-(G38/2-VLOOKUP(J38,$X$6:$Y$107,2))/(VLOOKUP(J38-1,$X$6:$Y$107,2)-VLOOKUP(J38,$X$6:$Y$107,2))-A38</f>
        <v>19.184061327546438</v>
      </c>
      <c r="L38">
        <f aca="true" t="shared" si="26" ref="L38:L69">VLOOKUP(G38*0.25,$U$6:$V$107,2)</f>
        <v>57</v>
      </c>
      <c r="M38" s="4">
        <f aca="true" t="shared" si="27" ref="M38:M69">L38-(G38*0.25-VLOOKUP(L38,$X$6:$Y$107,2))/(VLOOKUP(L38-1,$X$6:$Y$107,2)-VLOOKUP(L38,$X$6:$Y$107,2))-A38</f>
        <v>23.96060144133716</v>
      </c>
      <c r="N38">
        <f aca="true" t="shared" si="28" ref="N38:N69">VLOOKUP(G38*0.1,$U$6:$V$107,2)</f>
        <v>62</v>
      </c>
      <c r="O38" s="4">
        <f aca="true" t="shared" si="29" ref="O38:O69">N38-(G38*0.1-VLOOKUP(N38,$X$6:$Y$107,2))/(VLOOKUP(N38-1,$X$6:$Y$107,2)-VLOOKUP(N38,$X$6:$Y$107,2))-A38</f>
        <v>28.144278684357253</v>
      </c>
      <c r="P38">
        <f aca="true" t="shared" si="30" ref="P38:P69">VLOOKUP(G38*0.05,$U$6:$V$107,2)</f>
        <v>64</v>
      </c>
      <c r="Q38" s="4">
        <f aca="true" t="shared" si="31" ref="Q38:Q69">P38-(G38*0.05-VLOOKUP(P38,$X$6:$Y$107,2))/(VLOOKUP(P38-1,$X$6:$Y$107,2)-VLOOKUP(P38,$X$6:$Y$107,2))-A38</f>
        <v>30.543547028001655</v>
      </c>
      <c r="R38">
        <f aca="true" t="shared" si="32" ref="R38:R69">VLOOKUP(G38*0.01,$U$6:$V$107,2)</f>
        <v>68</v>
      </c>
      <c r="S38" s="4">
        <f aca="true" t="shared" si="33" ref="S38:S69">R38-(G38*0.01-VLOOKUP(R38,$X$6:$Y$107,2))/(VLOOKUP(R38-1,$X$6:$Y$107,2)-VLOOKUP(R38,$X$6:$Y$107,2))-A38</f>
        <v>34.558117811437995</v>
      </c>
      <c r="T38" s="4"/>
      <c r="U38" s="3">
        <f>Y75</f>
        <v>2227674.9497678024</v>
      </c>
      <c r="V38">
        <f>X75</f>
        <v>70</v>
      </c>
      <c r="X38">
        <f aca="true" t="shared" si="34" ref="X38:X69">A38</f>
        <v>33</v>
      </c>
      <c r="Y38" s="3">
        <f aca="true" t="shared" si="35" ref="Y38:Y69">G38</f>
        <v>975866088.6862212</v>
      </c>
      <c r="AA38" s="2">
        <v>46</v>
      </c>
      <c r="AB38" s="8">
        <v>0.001597</v>
      </c>
    </row>
    <row r="39" spans="1:28" ht="12.75">
      <c r="A39">
        <f aca="true" t="shared" si="36" ref="A39:A70">A38+1</f>
        <v>34</v>
      </c>
      <c r="B39" s="1">
        <f t="shared" si="19"/>
        <v>0.019958</v>
      </c>
      <c r="C39" s="1">
        <f t="shared" si="20"/>
        <v>0.019958</v>
      </c>
      <c r="D39" s="1">
        <f t="shared" si="21"/>
        <v>0.980042</v>
      </c>
      <c r="E39" s="1">
        <f t="shared" si="22"/>
        <v>0.980042</v>
      </c>
      <c r="F39" s="9">
        <f>PRODUCT(D$6:D39)+PRODUCT(E$6:E39)-PRODUCT(D$6:D39)*PRODUCT(E$6:E39)</f>
        <v>0.9650058274097799</v>
      </c>
      <c r="G39" s="3">
        <f aca="true" t="shared" si="37" ref="G39:G70">$G$6*F38</f>
        <v>970925528.1405412</v>
      </c>
      <c r="H39" s="3">
        <f t="shared" si="23"/>
        <v>5919700.73076129</v>
      </c>
      <c r="I39" s="4">
        <f>SUM(G40:G$107)/G39</f>
        <v>17.4638297649556</v>
      </c>
      <c r="J39" s="10">
        <f t="shared" si="24"/>
        <v>53</v>
      </c>
      <c r="K39" s="4">
        <f t="shared" si="25"/>
        <v>18.23015994573909</v>
      </c>
      <c r="L39">
        <f t="shared" si="26"/>
        <v>57</v>
      </c>
      <c r="M39" s="4">
        <f t="shared" si="27"/>
        <v>22.98720051828724</v>
      </c>
      <c r="N39">
        <f t="shared" si="28"/>
        <v>62</v>
      </c>
      <c r="O39" s="4">
        <f t="shared" si="29"/>
        <v>27.16498714524139</v>
      </c>
      <c r="P39">
        <f t="shared" si="30"/>
        <v>64</v>
      </c>
      <c r="Q39" s="4">
        <f t="shared" si="31"/>
        <v>29.559047756216195</v>
      </c>
      <c r="R39">
        <f t="shared" si="32"/>
        <v>68</v>
      </c>
      <c r="S39" s="4">
        <f t="shared" si="33"/>
        <v>33.56813812589964</v>
      </c>
      <c r="T39" s="4"/>
      <c r="U39" s="3">
        <f>Y74</f>
        <v>4286718.1952741835</v>
      </c>
      <c r="V39">
        <f>X74</f>
        <v>69</v>
      </c>
      <c r="X39">
        <f t="shared" si="34"/>
        <v>34</v>
      </c>
      <c r="Y39" s="3">
        <f t="shared" si="35"/>
        <v>970925528.1405412</v>
      </c>
      <c r="AA39" s="2">
        <v>47</v>
      </c>
      <c r="AB39" s="8">
        <v>0.001783</v>
      </c>
    </row>
    <row r="40" spans="1:28" ht="12.75">
      <c r="A40">
        <f t="shared" si="36"/>
        <v>35</v>
      </c>
      <c r="B40" s="1">
        <f t="shared" si="19"/>
        <v>0.022198</v>
      </c>
      <c r="C40" s="1">
        <f t="shared" si="20"/>
        <v>0.022198</v>
      </c>
      <c r="D40" s="1">
        <f t="shared" si="21"/>
        <v>0.977802</v>
      </c>
      <c r="E40" s="1">
        <f t="shared" si="22"/>
        <v>0.977802</v>
      </c>
      <c r="F40" s="9">
        <f>PRODUCT(D$6:D40)+PRODUCT(E$6:E40)-PRODUCT(D$6:D40)*PRODUCT(E$6:E40)</f>
        <v>0.957928749743421</v>
      </c>
      <c r="G40" s="3">
        <f t="shared" si="37"/>
        <v>965005827.4097799</v>
      </c>
      <c r="H40" s="3">
        <f t="shared" si="23"/>
        <v>7077077.666358948</v>
      </c>
      <c r="I40" s="4">
        <f>SUM(G41:G$107)/G40</f>
        <v>16.570959320949047</v>
      </c>
      <c r="J40" s="10">
        <f t="shared" si="24"/>
        <v>53</v>
      </c>
      <c r="K40" s="4">
        <f t="shared" si="25"/>
        <v>17.285394573728972</v>
      </c>
      <c r="L40">
        <f t="shared" si="26"/>
        <v>58</v>
      </c>
      <c r="M40" s="4">
        <f t="shared" si="27"/>
        <v>22.02095007801627</v>
      </c>
      <c r="N40">
        <f t="shared" si="28"/>
        <v>62</v>
      </c>
      <c r="O40" s="4">
        <f t="shared" si="29"/>
        <v>26.18979969229862</v>
      </c>
      <c r="P40">
        <f t="shared" si="30"/>
        <v>64</v>
      </c>
      <c r="Q40" s="4">
        <f t="shared" si="31"/>
        <v>28.577620481171294</v>
      </c>
      <c r="R40">
        <f t="shared" si="32"/>
        <v>68</v>
      </c>
      <c r="S40" s="4">
        <f t="shared" si="33"/>
        <v>32.58014430663411</v>
      </c>
      <c r="T40" s="4"/>
      <c r="U40" s="3">
        <f>Y73</f>
        <v>7579941.13210202</v>
      </c>
      <c r="V40">
        <f>X73</f>
        <v>68</v>
      </c>
      <c r="X40">
        <f t="shared" si="34"/>
        <v>35</v>
      </c>
      <c r="Y40" s="3">
        <f t="shared" si="35"/>
        <v>965005827.4097799</v>
      </c>
      <c r="AA40" s="2">
        <v>48</v>
      </c>
      <c r="AB40" s="8">
        <v>0.001979</v>
      </c>
    </row>
    <row r="41" spans="1:28" ht="12.75">
      <c r="A41">
        <f t="shared" si="36"/>
        <v>36</v>
      </c>
      <c r="B41" s="1">
        <f t="shared" si="19"/>
        <v>0.024699</v>
      </c>
      <c r="C41" s="1">
        <f t="shared" si="20"/>
        <v>0.024699</v>
      </c>
      <c r="D41" s="1">
        <f t="shared" si="21"/>
        <v>0.975301</v>
      </c>
      <c r="E41" s="1">
        <f t="shared" si="22"/>
        <v>0.975301</v>
      </c>
      <c r="F41" s="9">
        <f>PRODUCT(D$6:D41)+PRODUCT(E$6:E41)-PRODUCT(D$6:D41)*PRODUCT(E$6:E41)</f>
        <v>0.9494893729982751</v>
      </c>
      <c r="G41" s="3">
        <f t="shared" si="37"/>
        <v>957928749.743421</v>
      </c>
      <c r="H41" s="3">
        <f t="shared" si="23"/>
        <v>8439376.745145917</v>
      </c>
      <c r="I41" s="4">
        <f>SUM(G42:G$107)/G41</f>
        <v>15.693383839632554</v>
      </c>
      <c r="J41" s="10">
        <f t="shared" si="24"/>
        <v>53</v>
      </c>
      <c r="K41" s="4">
        <f t="shared" si="25"/>
        <v>16.351428275420268</v>
      </c>
      <c r="L41">
        <f t="shared" si="26"/>
        <v>58</v>
      </c>
      <c r="M41" s="4">
        <f t="shared" si="27"/>
        <v>21.062805722534684</v>
      </c>
      <c r="N41">
        <f t="shared" si="28"/>
        <v>62</v>
      </c>
      <c r="O41" s="4">
        <f t="shared" si="29"/>
        <v>25.2194634085253</v>
      </c>
      <c r="P41">
        <f t="shared" si="30"/>
        <v>64</v>
      </c>
      <c r="Q41" s="4">
        <f t="shared" si="31"/>
        <v>27.599824410552415</v>
      </c>
      <c r="R41">
        <f t="shared" si="32"/>
        <v>68</v>
      </c>
      <c r="S41" s="4">
        <f t="shared" si="33"/>
        <v>31.594497848713118</v>
      </c>
      <c r="T41" s="4"/>
      <c r="U41" s="3">
        <f>Y72</f>
        <v>12510485.542254187</v>
      </c>
      <c r="V41">
        <f>X72</f>
        <v>67</v>
      </c>
      <c r="X41">
        <f t="shared" si="34"/>
        <v>36</v>
      </c>
      <c r="Y41" s="3">
        <f t="shared" si="35"/>
        <v>957928749.743421</v>
      </c>
      <c r="AA41" s="2">
        <v>49</v>
      </c>
      <c r="AB41" s="8">
        <v>0.002187</v>
      </c>
    </row>
    <row r="42" spans="1:28" ht="12.75">
      <c r="A42">
        <f t="shared" si="36"/>
        <v>37</v>
      </c>
      <c r="B42" s="1">
        <f t="shared" si="19"/>
        <v>0.027484</v>
      </c>
      <c r="C42" s="1">
        <f t="shared" si="20"/>
        <v>0.027484</v>
      </c>
      <c r="D42" s="1">
        <f t="shared" si="21"/>
        <v>0.972516</v>
      </c>
      <c r="E42" s="1">
        <f t="shared" si="22"/>
        <v>0.972516</v>
      </c>
      <c r="F42" s="9">
        <f>PRODUCT(D$6:D42)+PRODUCT(E$6:E42)-PRODUCT(D$6:D42)*PRODUCT(E$6:E42)</f>
        <v>0.9394580277754986</v>
      </c>
      <c r="G42" s="3">
        <f t="shared" si="37"/>
        <v>949489372.998275</v>
      </c>
      <c r="H42" s="3">
        <f t="shared" si="23"/>
        <v>10031345.222776413</v>
      </c>
      <c r="I42" s="4">
        <f>SUM(G43:G$107)/G42</f>
        <v>14.832871844864906</v>
      </c>
      <c r="J42" s="10">
        <f t="shared" si="24"/>
        <v>53</v>
      </c>
      <c r="K42" s="4">
        <f t="shared" si="25"/>
        <v>15.430173106651736</v>
      </c>
      <c r="L42">
        <f t="shared" si="26"/>
        <v>58</v>
      </c>
      <c r="M42" s="4">
        <f t="shared" si="27"/>
        <v>20.112718351681167</v>
      </c>
      <c r="N42">
        <f t="shared" si="28"/>
        <v>62</v>
      </c>
      <c r="O42" s="4">
        <f t="shared" si="29"/>
        <v>24.254837229288647</v>
      </c>
      <c r="P42">
        <f t="shared" si="30"/>
        <v>64</v>
      </c>
      <c r="Q42" s="4">
        <f t="shared" si="31"/>
        <v>26.626302475949466</v>
      </c>
      <c r="R42">
        <f t="shared" si="32"/>
        <v>68</v>
      </c>
      <c r="S42" s="4">
        <f t="shared" si="33"/>
        <v>30.611614369817303</v>
      </c>
      <c r="T42" s="4"/>
      <c r="U42" s="3">
        <f>Y71</f>
        <v>19509568.925472803</v>
      </c>
      <c r="V42">
        <f>X71</f>
        <v>66</v>
      </c>
      <c r="X42">
        <f t="shared" si="34"/>
        <v>37</v>
      </c>
      <c r="Y42" s="3">
        <f t="shared" si="35"/>
        <v>949489372.998275</v>
      </c>
      <c r="AA42" s="2">
        <v>50</v>
      </c>
      <c r="AB42" s="8">
        <v>0.002409</v>
      </c>
    </row>
    <row r="43" spans="1:28" ht="12.75">
      <c r="A43">
        <f t="shared" si="36"/>
        <v>38</v>
      </c>
      <c r="B43" s="1">
        <f t="shared" si="19"/>
        <v>0.030582</v>
      </c>
      <c r="C43" s="1">
        <f t="shared" si="20"/>
        <v>0.030582</v>
      </c>
      <c r="D43" s="1">
        <f t="shared" si="21"/>
        <v>0.969418</v>
      </c>
      <c r="E43" s="1">
        <f t="shared" si="22"/>
        <v>0.969418</v>
      </c>
      <c r="F43" s="9">
        <f>PRODUCT(D$6:D43)+PRODUCT(E$6:E43)-PRODUCT(D$6:D43)*PRODUCT(E$6:E43)</f>
        <v>0.9275798094128714</v>
      </c>
      <c r="G43" s="3">
        <f t="shared" si="37"/>
        <v>939458027.7754986</v>
      </c>
      <c r="H43" s="3">
        <f t="shared" si="23"/>
        <v>11878218.362627149</v>
      </c>
      <c r="I43" s="4">
        <f>SUM(G44:G$107)/G43</f>
        <v>13.991254288488664</v>
      </c>
      <c r="J43" s="10">
        <f t="shared" si="24"/>
        <v>53</v>
      </c>
      <c r="K43" s="4">
        <f t="shared" si="25"/>
        <v>14.523772031127585</v>
      </c>
      <c r="L43">
        <f t="shared" si="26"/>
        <v>58</v>
      </c>
      <c r="M43" s="4">
        <f t="shared" si="27"/>
        <v>19.172046288928748</v>
      </c>
      <c r="N43">
        <f t="shared" si="28"/>
        <v>62</v>
      </c>
      <c r="O43" s="4">
        <f t="shared" si="29"/>
        <v>23.29688381858564</v>
      </c>
      <c r="P43">
        <f t="shared" si="30"/>
        <v>64</v>
      </c>
      <c r="Q43" s="4">
        <f t="shared" si="31"/>
        <v>25.657775252061974</v>
      </c>
      <c r="R43">
        <f t="shared" si="32"/>
        <v>68</v>
      </c>
      <c r="S43" s="4">
        <f t="shared" si="33"/>
        <v>29.631959679357806</v>
      </c>
      <c r="T43" s="4"/>
      <c r="U43" s="3">
        <f>Y70</f>
        <v>29025841.36210914</v>
      </c>
      <c r="V43">
        <f>X70</f>
        <v>65</v>
      </c>
      <c r="X43">
        <f t="shared" si="34"/>
        <v>38</v>
      </c>
      <c r="Y43" s="3">
        <f t="shared" si="35"/>
        <v>939458027.7754986</v>
      </c>
      <c r="AA43" s="2">
        <v>51</v>
      </c>
      <c r="AB43" s="8">
        <v>0.002646</v>
      </c>
    </row>
    <row r="44" spans="1:28" ht="12.75">
      <c r="A44">
        <f t="shared" si="36"/>
        <v>39</v>
      </c>
      <c r="B44" s="1">
        <f t="shared" si="19"/>
        <v>0.03401</v>
      </c>
      <c r="C44" s="1">
        <f t="shared" si="20"/>
        <v>0.03401</v>
      </c>
      <c r="D44" s="1">
        <f t="shared" si="21"/>
        <v>0.96599</v>
      </c>
      <c r="E44" s="1">
        <f t="shared" si="22"/>
        <v>0.96599</v>
      </c>
      <c r="F44" s="9">
        <f>PRODUCT(D$6:D44)+PRODUCT(E$6:E44)-PRODUCT(D$6:D44)*PRODUCT(E$6:E44)</f>
        <v>0.9135830700314331</v>
      </c>
      <c r="G44" s="3">
        <f t="shared" si="37"/>
        <v>927579809.4128715</v>
      </c>
      <c r="H44" s="3">
        <f t="shared" si="23"/>
        <v>13996739.381438375</v>
      </c>
      <c r="I44" s="4">
        <f>SUM(G45:G$107)/G44</f>
        <v>13.170420729930406</v>
      </c>
      <c r="J44" s="10">
        <f t="shared" si="24"/>
        <v>53</v>
      </c>
      <c r="K44" s="4">
        <f t="shared" si="25"/>
        <v>13.634603473844443</v>
      </c>
      <c r="L44">
        <f t="shared" si="26"/>
        <v>58</v>
      </c>
      <c r="M44" s="4">
        <f t="shared" si="27"/>
        <v>18.242297105542157</v>
      </c>
      <c r="N44">
        <f t="shared" si="28"/>
        <v>62</v>
      </c>
      <c r="O44" s="4">
        <f t="shared" si="29"/>
        <v>22.346671614537414</v>
      </c>
      <c r="P44">
        <f t="shared" si="30"/>
        <v>64</v>
      </c>
      <c r="Q44" s="4">
        <f t="shared" si="31"/>
        <v>24.695042487795583</v>
      </c>
      <c r="R44">
        <f t="shared" si="32"/>
        <v>68</v>
      </c>
      <c r="S44" s="4">
        <f t="shared" si="33"/>
        <v>28.656050768240746</v>
      </c>
      <c r="T44" s="4"/>
      <c r="U44" s="3">
        <f>Y69</f>
        <v>41519021.85480588</v>
      </c>
      <c r="V44">
        <f>X69</f>
        <v>64</v>
      </c>
      <c r="X44">
        <f t="shared" si="34"/>
        <v>39</v>
      </c>
      <c r="Y44" s="3">
        <f t="shared" si="35"/>
        <v>927579809.4128715</v>
      </c>
      <c r="AA44" s="2">
        <v>52</v>
      </c>
      <c r="AB44" s="8">
        <v>0.002896</v>
      </c>
    </row>
    <row r="45" spans="1:28" ht="12.75">
      <c r="A45">
        <f t="shared" si="36"/>
        <v>40</v>
      </c>
      <c r="B45" s="1">
        <f t="shared" si="19"/>
        <v>0.037807</v>
      </c>
      <c r="C45" s="1">
        <f t="shared" si="20"/>
        <v>0.037807</v>
      </c>
      <c r="D45" s="1">
        <f t="shared" si="21"/>
        <v>0.962193</v>
      </c>
      <c r="E45" s="1">
        <f t="shared" si="22"/>
        <v>0.962193</v>
      </c>
      <c r="F45" s="9">
        <f>PRODUCT(D$6:D45)+PRODUCT(E$6:E45)-PRODUCT(D$6:D45)*PRODUCT(E$6:E45)</f>
        <v>0.8971768216719105</v>
      </c>
      <c r="G45" s="3">
        <f t="shared" si="37"/>
        <v>913583070.0314331</v>
      </c>
      <c r="H45" s="3">
        <f t="shared" si="23"/>
        <v>16406248.359522581</v>
      </c>
      <c r="I45" s="4">
        <f>SUM(G46:G$107)/G45</f>
        <v>12.372200899186815</v>
      </c>
      <c r="J45" s="10">
        <f t="shared" si="24"/>
        <v>53</v>
      </c>
      <c r="K45" s="4">
        <f t="shared" si="25"/>
        <v>12.76520208481606</v>
      </c>
      <c r="L45">
        <f t="shared" si="26"/>
        <v>58</v>
      </c>
      <c r="M45" s="4">
        <f t="shared" si="27"/>
        <v>17.32507739644545</v>
      </c>
      <c r="N45">
        <f t="shared" si="28"/>
        <v>62</v>
      </c>
      <c r="O45" s="4">
        <f t="shared" si="29"/>
        <v>21.40533923480156</v>
      </c>
      <c r="P45">
        <f t="shared" si="30"/>
        <v>64</v>
      </c>
      <c r="Q45" s="4">
        <f t="shared" si="31"/>
        <v>23.738956462947883</v>
      </c>
      <c r="R45">
        <f t="shared" si="32"/>
        <v>68</v>
      </c>
      <c r="S45" s="4">
        <f t="shared" si="33"/>
        <v>27.684438585522386</v>
      </c>
      <c r="T45" s="4"/>
      <c r="U45" s="3">
        <f>Y68</f>
        <v>57455565.21360674</v>
      </c>
      <c r="V45">
        <f>X68</f>
        <v>63</v>
      </c>
      <c r="X45">
        <f t="shared" si="34"/>
        <v>40</v>
      </c>
      <c r="Y45" s="3">
        <f t="shared" si="35"/>
        <v>913583070.0314331</v>
      </c>
      <c r="AA45" s="2">
        <v>53</v>
      </c>
      <c r="AB45" s="8">
        <v>0.003167</v>
      </c>
    </row>
    <row r="46" spans="1:28" ht="12.75">
      <c r="A46">
        <f t="shared" si="36"/>
        <v>41</v>
      </c>
      <c r="B46" s="1">
        <f t="shared" si="19"/>
        <v>0.04201</v>
      </c>
      <c r="C46" s="1">
        <f t="shared" si="20"/>
        <v>0.04201</v>
      </c>
      <c r="D46" s="1">
        <f t="shared" si="21"/>
        <v>0.95799</v>
      </c>
      <c r="E46" s="1">
        <f t="shared" si="22"/>
        <v>0.95799</v>
      </c>
      <c r="F46" s="9">
        <f>PRODUCT(D$6:D46)+PRODUCT(E$6:E46)-PRODUCT(D$6:D46)*PRODUCT(E$6:E46)</f>
        <v>0.8780596495848161</v>
      </c>
      <c r="G46" s="3">
        <f t="shared" si="37"/>
        <v>897176821.6719105</v>
      </c>
      <c r="H46" s="3">
        <f t="shared" si="23"/>
        <v>19117172.087094426</v>
      </c>
      <c r="I46" s="4">
        <f>SUM(G47:G$107)/G46</f>
        <v>11.598445487547565</v>
      </c>
      <c r="J46" s="10">
        <f t="shared" si="24"/>
        <v>53</v>
      </c>
      <c r="K46" s="4">
        <f t="shared" si="25"/>
        <v>11.918282969486278</v>
      </c>
      <c r="L46">
        <f t="shared" si="26"/>
        <v>58</v>
      </c>
      <c r="M46" s="4">
        <f t="shared" si="27"/>
        <v>16.422108138736327</v>
      </c>
      <c r="N46">
        <f t="shared" si="28"/>
        <v>62</v>
      </c>
      <c r="O46" s="4">
        <f t="shared" si="29"/>
        <v>20.474106361379064</v>
      </c>
      <c r="P46">
        <f t="shared" si="30"/>
        <v>64</v>
      </c>
      <c r="Q46" s="4">
        <f t="shared" si="31"/>
        <v>22.790430135720413</v>
      </c>
      <c r="R46">
        <f t="shared" si="32"/>
        <v>68</v>
      </c>
      <c r="S46" s="4">
        <f t="shared" si="33"/>
        <v>26.717713305299256</v>
      </c>
      <c r="T46" s="4"/>
      <c r="U46" s="3">
        <f>Y67</f>
        <v>77171074.39787598</v>
      </c>
      <c r="V46">
        <f>X67</f>
        <v>62</v>
      </c>
      <c r="X46">
        <f t="shared" si="34"/>
        <v>41</v>
      </c>
      <c r="Y46" s="3">
        <f t="shared" si="35"/>
        <v>897176821.6719105</v>
      </c>
      <c r="AA46" s="2">
        <v>54</v>
      </c>
      <c r="AB46" s="8">
        <v>0.003453</v>
      </c>
    </row>
    <row r="47" spans="1:28" ht="12.75">
      <c r="A47">
        <f t="shared" si="36"/>
        <v>42</v>
      </c>
      <c r="B47" s="1">
        <f t="shared" si="19"/>
        <v>0.046652</v>
      </c>
      <c r="C47" s="1">
        <f t="shared" si="20"/>
        <v>0.046652</v>
      </c>
      <c r="D47" s="1">
        <f t="shared" si="21"/>
        <v>0.953348</v>
      </c>
      <c r="E47" s="1">
        <f t="shared" si="22"/>
        <v>0.953348</v>
      </c>
      <c r="F47" s="9">
        <f>PRODUCT(D$6:D47)+PRODUCT(E$6:E47)-PRODUCT(D$6:D47)*PRODUCT(E$6:E47)</f>
        <v>0.85593365504817</v>
      </c>
      <c r="G47" s="3">
        <f t="shared" si="37"/>
        <v>878059649.5848161</v>
      </c>
      <c r="H47" s="3">
        <f t="shared" si="23"/>
        <v>22125994.536646128</v>
      </c>
      <c r="I47" s="4">
        <f>SUM(G48:G$107)/G47</f>
        <v>10.850967600860793</v>
      </c>
      <c r="J47" s="10">
        <f t="shared" si="24"/>
        <v>54</v>
      </c>
      <c r="K47" s="4">
        <f t="shared" si="25"/>
        <v>11.096729299047325</v>
      </c>
      <c r="L47">
        <f t="shared" si="26"/>
        <v>58</v>
      </c>
      <c r="M47" s="4">
        <f t="shared" si="27"/>
        <v>15.535171976212403</v>
      </c>
      <c r="N47">
        <f t="shared" si="28"/>
        <v>62</v>
      </c>
      <c r="O47" s="4">
        <f t="shared" si="29"/>
        <v>19.55423638037601</v>
      </c>
      <c r="P47">
        <f t="shared" si="30"/>
        <v>64</v>
      </c>
      <c r="Q47" s="4">
        <f t="shared" si="31"/>
        <v>21.85040917777704</v>
      </c>
      <c r="R47">
        <f t="shared" si="32"/>
        <v>68</v>
      </c>
      <c r="S47" s="4">
        <f t="shared" si="33"/>
        <v>25.756486249008532</v>
      </c>
      <c r="T47" s="4"/>
      <c r="U47" s="3">
        <f>Y66</f>
        <v>101028765.09407157</v>
      </c>
      <c r="V47">
        <f>X66</f>
        <v>61</v>
      </c>
      <c r="X47">
        <f t="shared" si="34"/>
        <v>42</v>
      </c>
      <c r="Y47" s="3">
        <f t="shared" si="35"/>
        <v>878059649.5848161</v>
      </c>
      <c r="AA47" s="2">
        <v>55</v>
      </c>
      <c r="AB47" s="8">
        <v>0.003754</v>
      </c>
    </row>
    <row r="48" spans="1:28" ht="12.75">
      <c r="A48">
        <f t="shared" si="36"/>
        <v>43</v>
      </c>
      <c r="B48" s="1">
        <f t="shared" si="19"/>
        <v>0.051766</v>
      </c>
      <c r="C48" s="1">
        <f t="shared" si="20"/>
        <v>0.051766</v>
      </c>
      <c r="D48" s="1">
        <f t="shared" si="21"/>
        <v>0.948234</v>
      </c>
      <c r="E48" s="1">
        <f t="shared" si="22"/>
        <v>0.948234</v>
      </c>
      <c r="F48" s="9">
        <f>PRODUCT(D$6:D48)+PRODUCT(E$6:E48)-PRODUCT(D$6:D48)*PRODUCT(E$6:E48)</f>
        <v>0.8305209067100533</v>
      </c>
      <c r="G48" s="3">
        <f t="shared" si="37"/>
        <v>855933655.04817</v>
      </c>
      <c r="H48" s="3">
        <f t="shared" si="23"/>
        <v>25412748.338116646</v>
      </c>
      <c r="I48" s="4">
        <f>SUM(G49:G$107)/G48</f>
        <v>10.131466502192648</v>
      </c>
      <c r="J48" s="10">
        <f t="shared" si="24"/>
        <v>54</v>
      </c>
      <c r="K48" s="4">
        <f t="shared" si="25"/>
        <v>10.30333027713072</v>
      </c>
      <c r="L48">
        <f t="shared" si="26"/>
        <v>58</v>
      </c>
      <c r="M48" s="4">
        <f t="shared" si="27"/>
        <v>14.666030757986768</v>
      </c>
      <c r="N48">
        <f t="shared" si="28"/>
        <v>62</v>
      </c>
      <c r="O48" s="4">
        <f t="shared" si="29"/>
        <v>18.64697794039705</v>
      </c>
      <c r="P48">
        <f t="shared" si="30"/>
        <v>64</v>
      </c>
      <c r="Q48" s="4">
        <f t="shared" si="31"/>
        <v>20.91982822944494</v>
      </c>
      <c r="R48">
        <f t="shared" si="32"/>
        <v>68</v>
      </c>
      <c r="S48" s="4">
        <f t="shared" si="33"/>
        <v>24.801361606973245</v>
      </c>
      <c r="T48" s="4"/>
      <c r="U48" s="3">
        <f>Y65</f>
        <v>129329842.40134962</v>
      </c>
      <c r="V48">
        <f>X65</f>
        <v>60</v>
      </c>
      <c r="X48">
        <f t="shared" si="34"/>
        <v>43</v>
      </c>
      <c r="Y48" s="3">
        <f t="shared" si="35"/>
        <v>855933655.04817</v>
      </c>
      <c r="AA48" s="2">
        <v>56</v>
      </c>
      <c r="AB48" s="8">
        <v>0.004069</v>
      </c>
    </row>
    <row r="49" spans="1:28" ht="12.75">
      <c r="A49">
        <f t="shared" si="36"/>
        <v>44</v>
      </c>
      <c r="B49" s="1">
        <f t="shared" si="19"/>
        <v>0.057392</v>
      </c>
      <c r="C49" s="1">
        <f t="shared" si="20"/>
        <v>0.057392</v>
      </c>
      <c r="D49" s="1">
        <f t="shared" si="21"/>
        <v>0.942608</v>
      </c>
      <c r="E49" s="1">
        <f t="shared" si="22"/>
        <v>0.942608</v>
      </c>
      <c r="F49" s="9">
        <f>PRODUCT(D$6:D49)+PRODUCT(E$6:E49)-PRODUCT(D$6:D49)*PRODUCT(E$6:E49)</f>
        <v>0.8015802310004629</v>
      </c>
      <c r="G49" s="3">
        <f t="shared" si="37"/>
        <v>830520906.7100533</v>
      </c>
      <c r="H49" s="3">
        <f t="shared" si="23"/>
        <v>28940675.709590435</v>
      </c>
      <c r="I49" s="4">
        <f>SUM(G50:G$107)/G49</f>
        <v>9.441474843266434</v>
      </c>
      <c r="J49" s="10">
        <f t="shared" si="24"/>
        <v>54</v>
      </c>
      <c r="K49" s="4">
        <f t="shared" si="25"/>
        <v>9.540621245170435</v>
      </c>
      <c r="L49">
        <f t="shared" si="26"/>
        <v>58</v>
      </c>
      <c r="M49" s="4">
        <f t="shared" si="27"/>
        <v>13.816328241047081</v>
      </c>
      <c r="N49">
        <f t="shared" si="28"/>
        <v>62</v>
      </c>
      <c r="O49" s="4">
        <f t="shared" si="29"/>
        <v>17.75349599640559</v>
      </c>
      <c r="P49">
        <f t="shared" si="30"/>
        <v>64</v>
      </c>
      <c r="Q49" s="4">
        <f t="shared" si="31"/>
        <v>19.999559284561357</v>
      </c>
      <c r="R49">
        <f t="shared" si="32"/>
        <v>68</v>
      </c>
      <c r="S49" s="4">
        <f t="shared" si="33"/>
        <v>23.852903072223597</v>
      </c>
      <c r="T49" s="4"/>
      <c r="U49" s="3">
        <f>Y64</f>
        <v>162268716.39991555</v>
      </c>
      <c r="V49">
        <f>X64</f>
        <v>59</v>
      </c>
      <c r="X49">
        <f t="shared" si="34"/>
        <v>44</v>
      </c>
      <c r="Y49" s="3">
        <f t="shared" si="35"/>
        <v>830520906.7100533</v>
      </c>
      <c r="AA49" s="2">
        <v>57</v>
      </c>
      <c r="AB49" s="8">
        <v>0.004398</v>
      </c>
    </row>
    <row r="50" spans="1:28" ht="12.75">
      <c r="A50">
        <f t="shared" si="36"/>
        <v>45</v>
      </c>
      <c r="B50" s="1">
        <f t="shared" si="19"/>
        <v>0.063583</v>
      </c>
      <c r="C50" s="1">
        <f t="shared" si="20"/>
        <v>0.063583</v>
      </c>
      <c r="D50" s="1">
        <f t="shared" si="21"/>
        <v>0.936417</v>
      </c>
      <c r="E50" s="1">
        <f t="shared" si="22"/>
        <v>0.936417</v>
      </c>
      <c r="F50" s="9">
        <f>PRODUCT(D$6:D50)+PRODUCT(E$6:E50)-PRODUCT(D$6:D50)*PRODUCT(E$6:E50)</f>
        <v>0.7689239374677723</v>
      </c>
      <c r="G50" s="3">
        <f t="shared" si="37"/>
        <v>801580231.0004629</v>
      </c>
      <c r="H50" s="3">
        <f t="shared" si="23"/>
        <v>32656293.532690525</v>
      </c>
      <c r="I50" s="4">
        <f>SUM(G51:G$107)/G50</f>
        <v>8.782354833929617</v>
      </c>
      <c r="J50" s="10">
        <f t="shared" si="24"/>
        <v>54</v>
      </c>
      <c r="K50" s="4">
        <f t="shared" si="25"/>
        <v>8.810854155971022</v>
      </c>
      <c r="L50">
        <f t="shared" si="26"/>
        <v>58</v>
      </c>
      <c r="M50" s="4">
        <f t="shared" si="27"/>
        <v>12.987490787472346</v>
      </c>
      <c r="N50">
        <f t="shared" si="28"/>
        <v>62</v>
      </c>
      <c r="O50" s="4">
        <f t="shared" si="29"/>
        <v>16.87480143236803</v>
      </c>
      <c r="P50">
        <f t="shared" si="30"/>
        <v>65</v>
      </c>
      <c r="Q50" s="4">
        <f t="shared" si="31"/>
        <v>19.11526370771834</v>
      </c>
      <c r="R50">
        <f t="shared" si="32"/>
        <v>68</v>
      </c>
      <c r="S50" s="4">
        <f t="shared" si="33"/>
        <v>22.91159978662698</v>
      </c>
      <c r="T50" s="4"/>
      <c r="U50" s="3">
        <f>Y63</f>
        <v>199866283.97526526</v>
      </c>
      <c r="V50">
        <f>X63</f>
        <v>58</v>
      </c>
      <c r="X50">
        <f t="shared" si="34"/>
        <v>45</v>
      </c>
      <c r="Y50" s="3">
        <f t="shared" si="35"/>
        <v>801580231.0004629</v>
      </c>
      <c r="AA50" s="2">
        <v>58</v>
      </c>
      <c r="AB50" s="8">
        <v>0.004736</v>
      </c>
    </row>
    <row r="51" spans="1:28" ht="12.75">
      <c r="A51">
        <f t="shared" si="36"/>
        <v>46</v>
      </c>
      <c r="B51" s="1">
        <f t="shared" si="19"/>
        <v>0.070397</v>
      </c>
      <c r="C51" s="1">
        <f t="shared" si="20"/>
        <v>0.070397</v>
      </c>
      <c r="D51" s="1">
        <f t="shared" si="21"/>
        <v>0.929603</v>
      </c>
      <c r="E51" s="1">
        <f t="shared" si="22"/>
        <v>0.929603</v>
      </c>
      <c r="F51" s="9">
        <f>PRODUCT(D$6:D51)+PRODUCT(E$6:E51)-PRODUCT(D$6:D51)*PRODUCT(E$6:E51)</f>
        <v>0.7324414546571221</v>
      </c>
      <c r="G51" s="3">
        <f t="shared" si="37"/>
        <v>768923937.4677724</v>
      </c>
      <c r="H51" s="3">
        <f t="shared" si="23"/>
        <v>36482482.81065035</v>
      </c>
      <c r="I51" s="4">
        <f>SUM(G52:G$107)/G51</f>
        <v>8.155342516312793</v>
      </c>
      <c r="J51" s="10">
        <f t="shared" si="24"/>
        <v>55</v>
      </c>
      <c r="K51" s="4">
        <f t="shared" si="25"/>
        <v>8.118646677379246</v>
      </c>
      <c r="L51">
        <f t="shared" si="26"/>
        <v>59</v>
      </c>
      <c r="M51" s="4">
        <f t="shared" si="27"/>
        <v>12.203079616600732</v>
      </c>
      <c r="N51">
        <f t="shared" si="28"/>
        <v>63</v>
      </c>
      <c r="O51" s="4">
        <f t="shared" si="29"/>
        <v>16.014135097830547</v>
      </c>
      <c r="P51">
        <f t="shared" si="30"/>
        <v>65</v>
      </c>
      <c r="Q51" s="4">
        <f t="shared" si="31"/>
        <v>18.24596018469545</v>
      </c>
      <c r="R51">
        <f t="shared" si="32"/>
        <v>68</v>
      </c>
      <c r="S51" s="4">
        <f t="shared" si="33"/>
        <v>21.977832419002112</v>
      </c>
      <c r="T51" s="4"/>
      <c r="U51" s="3">
        <f>Y62</f>
        <v>242137032.3282461</v>
      </c>
      <c r="V51">
        <f>X62</f>
        <v>57</v>
      </c>
      <c r="X51">
        <f t="shared" si="34"/>
        <v>46</v>
      </c>
      <c r="Y51" s="3">
        <f t="shared" si="35"/>
        <v>768923937.4677724</v>
      </c>
      <c r="AA51" s="2">
        <v>59</v>
      </c>
      <c r="AB51" s="8">
        <v>0.005101</v>
      </c>
    </row>
    <row r="52" spans="1:28" ht="12.75">
      <c r="A52">
        <f t="shared" si="36"/>
        <v>47</v>
      </c>
      <c r="B52" s="1">
        <f t="shared" si="19"/>
        <v>0.077892</v>
      </c>
      <c r="C52" s="1">
        <f t="shared" si="20"/>
        <v>0.077892</v>
      </c>
      <c r="D52" s="1">
        <f t="shared" si="21"/>
        <v>0.922108</v>
      </c>
      <c r="E52" s="1">
        <f t="shared" si="22"/>
        <v>0.922108</v>
      </c>
      <c r="F52" s="9">
        <f>PRODUCT(D$6:D52)+PRODUCT(E$6:E52)-PRODUCT(D$6:D52)*PRODUCT(E$6:E52)</f>
        <v>0.6921279916956049</v>
      </c>
      <c r="G52" s="3">
        <f t="shared" si="37"/>
        <v>732441454.657122</v>
      </c>
      <c r="H52" s="3">
        <f t="shared" si="23"/>
        <v>40313462.961517096</v>
      </c>
      <c r="I52" s="4">
        <f>SUM(G53:G$107)/G52</f>
        <v>7.561555383258766</v>
      </c>
      <c r="J52" s="10">
        <f t="shared" si="24"/>
        <v>55</v>
      </c>
      <c r="K52" s="4">
        <f t="shared" si="25"/>
        <v>7.4677308225005845</v>
      </c>
      <c r="L52">
        <f t="shared" si="26"/>
        <v>59</v>
      </c>
      <c r="M52" s="4">
        <f t="shared" si="27"/>
        <v>11.445665009509035</v>
      </c>
      <c r="N52">
        <f t="shared" si="28"/>
        <v>63</v>
      </c>
      <c r="O52" s="4">
        <f t="shared" si="29"/>
        <v>15.199179686178077</v>
      </c>
      <c r="P52">
        <f t="shared" si="30"/>
        <v>65</v>
      </c>
      <c r="Q52" s="4">
        <f t="shared" si="31"/>
        <v>17.391969773014367</v>
      </c>
      <c r="R52">
        <f t="shared" si="32"/>
        <v>69</v>
      </c>
      <c r="S52" s="4">
        <f t="shared" si="33"/>
        <v>21.07759164515504</v>
      </c>
      <c r="T52" s="4"/>
      <c r="U52" s="3">
        <f>Y61</f>
        <v>288572483.4056646</v>
      </c>
      <c r="V52">
        <f>X61</f>
        <v>56</v>
      </c>
      <c r="X52">
        <f t="shared" si="34"/>
        <v>47</v>
      </c>
      <c r="Y52" s="3">
        <f t="shared" si="35"/>
        <v>732441454.657122</v>
      </c>
      <c r="AA52" s="2">
        <v>60</v>
      </c>
      <c r="AB52" s="8">
        <v>0.005509</v>
      </c>
    </row>
    <row r="53" spans="1:28" ht="12.75">
      <c r="A53">
        <f t="shared" si="36"/>
        <v>48</v>
      </c>
      <c r="B53" s="1">
        <f t="shared" si="19"/>
        <v>0.086124</v>
      </c>
      <c r="C53" s="1">
        <f t="shared" si="20"/>
        <v>0.086124</v>
      </c>
      <c r="D53" s="1">
        <f t="shared" si="21"/>
        <v>0.913876</v>
      </c>
      <c r="E53" s="1">
        <f t="shared" si="22"/>
        <v>0.913876</v>
      </c>
      <c r="F53" s="9">
        <f>PRODUCT(D$6:D53)+PRODUCT(E$6:E53)-PRODUCT(D$6:D53)*PRODUCT(E$6:E53)</f>
        <v>0.6481147037797305</v>
      </c>
      <c r="G53" s="3">
        <f t="shared" si="37"/>
        <v>692127991.6956049</v>
      </c>
      <c r="H53" s="3">
        <f t="shared" si="23"/>
        <v>44013287.91587448</v>
      </c>
      <c r="I53" s="4">
        <f>SUM(G54:G$107)/G53</f>
        <v>7.001983290426152</v>
      </c>
      <c r="J53" s="10">
        <f t="shared" si="24"/>
        <v>55</v>
      </c>
      <c r="K53" s="4">
        <f t="shared" si="25"/>
        <v>6.8534718595851984</v>
      </c>
      <c r="L53">
        <f t="shared" si="26"/>
        <v>59</v>
      </c>
      <c r="M53" s="4">
        <f t="shared" si="27"/>
        <v>10.713723992851001</v>
      </c>
      <c r="N53">
        <f t="shared" si="28"/>
        <v>63</v>
      </c>
      <c r="O53" s="4">
        <f t="shared" si="29"/>
        <v>14.403655576629248</v>
      </c>
      <c r="P53">
        <f t="shared" si="30"/>
        <v>65</v>
      </c>
      <c r="Q53" s="4">
        <f t="shared" si="31"/>
        <v>16.553311646627265</v>
      </c>
      <c r="R53">
        <f t="shared" si="32"/>
        <v>69</v>
      </c>
      <c r="S53" s="4">
        <f t="shared" si="33"/>
        <v>20.20000504909042</v>
      </c>
      <c r="T53" s="4"/>
      <c r="U53" s="3">
        <f>Y60</f>
        <v>338407231.08396375</v>
      </c>
      <c r="V53">
        <f>X60</f>
        <v>55</v>
      </c>
      <c r="X53">
        <f t="shared" si="34"/>
        <v>48</v>
      </c>
      <c r="Y53" s="3">
        <f t="shared" si="35"/>
        <v>692127991.6956049</v>
      </c>
      <c r="AA53" s="2">
        <v>61</v>
      </c>
      <c r="AB53" s="8">
        <v>0.005975</v>
      </c>
    </row>
    <row r="54" spans="1:28" ht="12.75">
      <c r="A54">
        <f t="shared" si="36"/>
        <v>49</v>
      </c>
      <c r="B54" s="1">
        <f t="shared" si="19"/>
        <v>0.095238</v>
      </c>
      <c r="C54" s="1">
        <f t="shared" si="20"/>
        <v>0.095238</v>
      </c>
      <c r="D54" s="1">
        <f t="shared" si="21"/>
        <v>0.904762</v>
      </c>
      <c r="E54" s="1">
        <f t="shared" si="22"/>
        <v>0.904762</v>
      </c>
      <c r="F54" s="9">
        <f>PRODUCT(D$6:D54)+PRODUCT(E$6:E54)-PRODUCT(D$6:D54)*PRODUCT(E$6:E54)</f>
        <v>0.6006491839380766</v>
      </c>
      <c r="G54" s="3">
        <f t="shared" si="37"/>
        <v>648114703.7797304</v>
      </c>
      <c r="H54" s="3">
        <f t="shared" si="23"/>
        <v>47465519.841653824</v>
      </c>
      <c r="I54" s="4">
        <f>SUM(G55:G$107)/G54</f>
        <v>6.47748601354969</v>
      </c>
      <c r="J54" s="10">
        <f t="shared" si="24"/>
        <v>56</v>
      </c>
      <c r="K54" s="4">
        <f t="shared" si="25"/>
        <v>6.2879492695886015</v>
      </c>
      <c r="L54">
        <f t="shared" si="26"/>
        <v>60</v>
      </c>
      <c r="M54" s="4">
        <f t="shared" si="27"/>
        <v>10.007287451750578</v>
      </c>
      <c r="N54">
        <f t="shared" si="28"/>
        <v>63</v>
      </c>
      <c r="O54" s="4">
        <f t="shared" si="29"/>
        <v>13.62689753048653</v>
      </c>
      <c r="P54">
        <f t="shared" si="30"/>
        <v>65</v>
      </c>
      <c r="Q54" s="4">
        <f t="shared" si="31"/>
        <v>15.729460898379457</v>
      </c>
      <c r="R54">
        <f t="shared" si="32"/>
        <v>69</v>
      </c>
      <c r="S54" s="4">
        <f t="shared" si="33"/>
        <v>19.33365311592391</v>
      </c>
      <c r="T54" s="4"/>
      <c r="U54" s="3">
        <f>Y59</f>
        <v>390661799.675112</v>
      </c>
      <c r="V54">
        <f>X59</f>
        <v>54</v>
      </c>
      <c r="X54">
        <f t="shared" si="34"/>
        <v>49</v>
      </c>
      <c r="Y54" s="3">
        <f t="shared" si="35"/>
        <v>648114703.7797304</v>
      </c>
      <c r="AA54" s="2">
        <v>62</v>
      </c>
      <c r="AB54" s="8">
        <v>0.006512</v>
      </c>
    </row>
    <row r="55" spans="1:28" ht="12.75">
      <c r="A55">
        <f t="shared" si="36"/>
        <v>50</v>
      </c>
      <c r="B55" s="1">
        <f t="shared" si="19"/>
        <v>0.105068</v>
      </c>
      <c r="C55" s="1">
        <f t="shared" si="20"/>
        <v>0.105068</v>
      </c>
      <c r="D55" s="1">
        <f t="shared" si="21"/>
        <v>0.8949320000000001</v>
      </c>
      <c r="E55" s="1">
        <f t="shared" si="22"/>
        <v>0.8949320000000001</v>
      </c>
      <c r="F55" s="9">
        <f>PRODUCT(D$6:D55)+PRODUCT(E$6:E55)-PRODUCT(D$6:D55)*PRODUCT(E$6:E55)</f>
        <v>0.5502779276162403</v>
      </c>
      <c r="G55" s="3">
        <f t="shared" si="37"/>
        <v>600649183.9380766</v>
      </c>
      <c r="H55" s="3">
        <f t="shared" si="23"/>
        <v>50371256.32183635</v>
      </c>
      <c r="I55" s="4">
        <f>SUM(G56:G$107)/G55</f>
        <v>5.989360913444459</v>
      </c>
      <c r="J55" s="10">
        <f t="shared" si="24"/>
        <v>56</v>
      </c>
      <c r="K55" s="4">
        <f t="shared" si="25"/>
        <v>5.76417842748522</v>
      </c>
      <c r="L55">
        <f t="shared" si="26"/>
        <v>60</v>
      </c>
      <c r="M55" s="4">
        <f t="shared" si="27"/>
        <v>9.367542023929644</v>
      </c>
      <c r="N55">
        <f t="shared" si="28"/>
        <v>63</v>
      </c>
      <c r="O55" s="4">
        <f t="shared" si="29"/>
        <v>12.867649719020044</v>
      </c>
      <c r="P55">
        <f t="shared" si="30"/>
        <v>65</v>
      </c>
      <c r="Q55" s="4">
        <f t="shared" si="31"/>
        <v>14.919426615553732</v>
      </c>
      <c r="R55">
        <f t="shared" si="32"/>
        <v>69</v>
      </c>
      <c r="S55" s="4">
        <f t="shared" si="33"/>
        <v>18.47778401975934</v>
      </c>
      <c r="T55" s="4"/>
      <c r="U55" s="3">
        <f>Y58</f>
        <v>444209451.6318095</v>
      </c>
      <c r="V55">
        <f>X58</f>
        <v>53</v>
      </c>
      <c r="X55">
        <f t="shared" si="34"/>
        <v>50</v>
      </c>
      <c r="Y55" s="3">
        <f t="shared" si="35"/>
        <v>600649183.9380766</v>
      </c>
      <c r="AA55" s="2">
        <v>63</v>
      </c>
      <c r="AB55" s="8">
        <v>0.007137</v>
      </c>
    </row>
    <row r="56" spans="1:28" ht="12.75">
      <c r="A56">
        <f t="shared" si="36"/>
        <v>51</v>
      </c>
      <c r="B56" s="1">
        <f t="shared" si="19"/>
        <v>0.115518</v>
      </c>
      <c r="C56" s="1">
        <f t="shared" si="20"/>
        <v>0.115518</v>
      </c>
      <c r="D56" s="1">
        <f t="shared" si="21"/>
        <v>0.884482</v>
      </c>
      <c r="E56" s="1">
        <f t="shared" si="22"/>
        <v>0.884482</v>
      </c>
      <c r="F56" s="9">
        <f>PRODUCT(D$6:D56)+PRODUCT(E$6:E56)-PRODUCT(D$6:D56)*PRODUCT(E$6:E56)</f>
        <v>0.49779631322745166</v>
      </c>
      <c r="G56" s="3">
        <f t="shared" si="37"/>
        <v>550277927.6162403</v>
      </c>
      <c r="H56" s="3">
        <f t="shared" si="23"/>
        <v>52481614.38878858</v>
      </c>
      <c r="I56" s="4">
        <f>SUM(G57:G$107)/G56</f>
        <v>5.537614111754634</v>
      </c>
      <c r="J56" s="10">
        <f t="shared" si="24"/>
        <v>57</v>
      </c>
      <c r="K56" s="4">
        <f t="shared" si="25"/>
        <v>5.289294478374892</v>
      </c>
      <c r="L56">
        <f t="shared" si="26"/>
        <v>60</v>
      </c>
      <c r="M56" s="4">
        <f t="shared" si="27"/>
        <v>8.74985060196444</v>
      </c>
      <c r="N56">
        <f t="shared" si="28"/>
        <v>64</v>
      </c>
      <c r="O56" s="4">
        <f t="shared" si="29"/>
        <v>12.152339964653748</v>
      </c>
      <c r="P56">
        <f t="shared" si="30"/>
        <v>66</v>
      </c>
      <c r="Q56" s="4">
        <f t="shared" si="31"/>
        <v>14.158879959707363</v>
      </c>
      <c r="R56">
        <f t="shared" si="32"/>
        <v>69</v>
      </c>
      <c r="S56" s="4">
        <f t="shared" si="33"/>
        <v>17.630738305843465</v>
      </c>
      <c r="T56" s="4"/>
      <c r="U56" s="3">
        <f>Y57</f>
        <v>497796313.2274517</v>
      </c>
      <c r="V56">
        <f>X57</f>
        <v>52</v>
      </c>
      <c r="X56">
        <f t="shared" si="34"/>
        <v>51</v>
      </c>
      <c r="Y56" s="3">
        <f t="shared" si="35"/>
        <v>550277927.6162403</v>
      </c>
      <c r="AA56" s="2">
        <v>64</v>
      </c>
      <c r="AB56" s="8">
        <v>0.007854</v>
      </c>
    </row>
    <row r="57" spans="1:28" ht="12.75">
      <c r="A57">
        <f t="shared" si="36"/>
        <v>52</v>
      </c>
      <c r="B57" s="1">
        <f t="shared" si="19"/>
        <v>0.126487</v>
      </c>
      <c r="C57" s="1">
        <f t="shared" si="20"/>
        <v>0.126487</v>
      </c>
      <c r="D57" s="1">
        <f t="shared" si="21"/>
        <v>0.873513</v>
      </c>
      <c r="E57" s="1">
        <f t="shared" si="22"/>
        <v>0.873513</v>
      </c>
      <c r="F57" s="9">
        <f>PRODUCT(D$6:D57)+PRODUCT(E$6:E57)-PRODUCT(D$6:D57)*PRODUCT(E$6:E57)</f>
        <v>0.44420945163180947</v>
      </c>
      <c r="G57" s="3">
        <f t="shared" si="37"/>
        <v>497796313.2274517</v>
      </c>
      <c r="H57" s="3">
        <f t="shared" si="23"/>
        <v>53586861.59564221</v>
      </c>
      <c r="I57" s="4">
        <f>SUM(G58:G$107)/G57</f>
        <v>5.121433076910831</v>
      </c>
      <c r="J57" s="10">
        <f t="shared" si="24"/>
        <v>57</v>
      </c>
      <c r="K57" s="4">
        <f t="shared" si="25"/>
        <v>4.854397359590472</v>
      </c>
      <c r="L57">
        <f t="shared" si="26"/>
        <v>61</v>
      </c>
      <c r="M57" s="4">
        <f t="shared" si="27"/>
        <v>8.172458597299809</v>
      </c>
      <c r="N57">
        <f t="shared" si="28"/>
        <v>64</v>
      </c>
      <c r="O57" s="4">
        <f t="shared" si="29"/>
        <v>11.48165613571544</v>
      </c>
      <c r="P57">
        <f t="shared" si="30"/>
        <v>66</v>
      </c>
      <c r="Q57" s="4">
        <f t="shared" si="31"/>
        <v>13.434626659574548</v>
      </c>
      <c r="R57">
        <f t="shared" si="32"/>
        <v>69</v>
      </c>
      <c r="S57" s="4">
        <f t="shared" si="33"/>
        <v>16.790100776576594</v>
      </c>
      <c r="T57" s="4"/>
      <c r="U57" s="3">
        <f>Y56</f>
        <v>550277927.6162403</v>
      </c>
      <c r="V57">
        <f>X56</f>
        <v>51</v>
      </c>
      <c r="X57">
        <f t="shared" si="34"/>
        <v>52</v>
      </c>
      <c r="Y57" s="3">
        <f t="shared" si="35"/>
        <v>497796313.2274517</v>
      </c>
      <c r="AA57" s="2">
        <v>65</v>
      </c>
      <c r="AB57" s="8">
        <v>0.00867</v>
      </c>
    </row>
    <row r="58" spans="1:28" ht="12.75">
      <c r="A58">
        <f t="shared" si="36"/>
        <v>53</v>
      </c>
      <c r="B58" s="1">
        <f t="shared" si="19"/>
        <v>0.137876</v>
      </c>
      <c r="C58" s="1">
        <f t="shared" si="20"/>
        <v>0.137876</v>
      </c>
      <c r="D58" s="1">
        <f t="shared" si="21"/>
        <v>0.862124</v>
      </c>
      <c r="E58" s="1">
        <f t="shared" si="22"/>
        <v>0.862124</v>
      </c>
      <c r="F58" s="9">
        <f>PRODUCT(D$6:D58)+PRODUCT(E$6:E58)-PRODUCT(D$6:D58)*PRODUCT(E$6:E58)</f>
        <v>0.390661799675112</v>
      </c>
      <c r="G58" s="3">
        <f t="shared" si="37"/>
        <v>444209451.6318095</v>
      </c>
      <c r="H58" s="3">
        <f t="shared" si="23"/>
        <v>53547651.956697464</v>
      </c>
      <c r="I58" s="4">
        <f>SUM(G59:G$107)/G58</f>
        <v>4.739253171588241</v>
      </c>
      <c r="J58" s="10">
        <f t="shared" si="24"/>
        <v>58</v>
      </c>
      <c r="K58" s="4">
        <f t="shared" si="25"/>
        <v>4.473904704621319</v>
      </c>
      <c r="L58">
        <f t="shared" si="26"/>
        <v>61</v>
      </c>
      <c r="M58" s="4">
        <f t="shared" si="27"/>
        <v>7.645822747132563</v>
      </c>
      <c r="N58">
        <f t="shared" si="28"/>
        <v>64</v>
      </c>
      <c r="O58" s="4">
        <f t="shared" si="29"/>
        <v>10.817907607500565</v>
      </c>
      <c r="P58">
        <f t="shared" si="30"/>
        <v>66</v>
      </c>
      <c r="Q58" s="4">
        <f t="shared" si="31"/>
        <v>12.71618050301717</v>
      </c>
      <c r="R58">
        <f t="shared" si="32"/>
        <v>69</v>
      </c>
      <c r="S58" s="4">
        <f t="shared" si="33"/>
        <v>15.952819373597109</v>
      </c>
      <c r="T58" s="4"/>
      <c r="U58" s="3">
        <f>Y55</f>
        <v>600649183.9380766</v>
      </c>
      <c r="V58">
        <f>X55</f>
        <v>50</v>
      </c>
      <c r="X58">
        <f t="shared" si="34"/>
        <v>53</v>
      </c>
      <c r="Y58" s="3">
        <f t="shared" si="35"/>
        <v>444209451.6318095</v>
      </c>
      <c r="AA58" s="2">
        <v>66</v>
      </c>
      <c r="AB58" s="8">
        <v>0.009591</v>
      </c>
    </row>
    <row r="59" spans="1:28" ht="12.75">
      <c r="A59">
        <f t="shared" si="36"/>
        <v>54</v>
      </c>
      <c r="B59" s="1">
        <f t="shared" si="19"/>
        <v>0.149419</v>
      </c>
      <c r="C59" s="1">
        <f t="shared" si="20"/>
        <v>0.149419</v>
      </c>
      <c r="D59" s="1">
        <f t="shared" si="21"/>
        <v>0.850581</v>
      </c>
      <c r="E59" s="1">
        <f t="shared" si="22"/>
        <v>0.850581</v>
      </c>
      <c r="F59" s="9">
        <f>PRODUCT(D$6:D59)+PRODUCT(E$6:E59)-PRODUCT(D$6:D59)*PRODUCT(E$6:E59)</f>
        <v>0.33840723108396376</v>
      </c>
      <c r="G59" s="3">
        <f t="shared" si="37"/>
        <v>390661799.675112</v>
      </c>
      <c r="H59" s="3">
        <f t="shared" si="23"/>
        <v>52254568.59114826</v>
      </c>
      <c r="I59" s="4">
        <f>SUM(G60:G$107)/G59</f>
        <v>4.388858225314841</v>
      </c>
      <c r="J59" s="10">
        <f t="shared" si="24"/>
        <v>59</v>
      </c>
      <c r="K59" s="4">
        <f t="shared" si="25"/>
        <v>4.12062972235158</v>
      </c>
      <c r="L59">
        <f t="shared" si="26"/>
        <v>62</v>
      </c>
      <c r="M59" s="4">
        <f t="shared" si="27"/>
        <v>7.140974045565521</v>
      </c>
      <c r="N59">
        <f t="shared" si="28"/>
        <v>65</v>
      </c>
      <c r="O59" s="4">
        <f t="shared" si="29"/>
        <v>10.1963344633281</v>
      </c>
      <c r="P59">
        <f t="shared" si="30"/>
        <v>66</v>
      </c>
      <c r="Q59" s="4">
        <f t="shared" si="31"/>
        <v>11.997528332817353</v>
      </c>
      <c r="R59">
        <f t="shared" si="32"/>
        <v>70</v>
      </c>
      <c r="S59" s="4">
        <f t="shared" si="33"/>
        <v>15.184600396010424</v>
      </c>
      <c r="T59" s="4"/>
      <c r="U59" s="3">
        <f>Y54</f>
        <v>648114703.7797304</v>
      </c>
      <c r="V59">
        <f>X54</f>
        <v>49</v>
      </c>
      <c r="X59">
        <f t="shared" si="34"/>
        <v>54</v>
      </c>
      <c r="Y59" s="3">
        <f t="shared" si="35"/>
        <v>390661799.675112</v>
      </c>
      <c r="AA59" s="2">
        <v>67</v>
      </c>
      <c r="AB59" s="8">
        <v>0.01062</v>
      </c>
    </row>
    <row r="60" spans="1:28" ht="12.75">
      <c r="A60">
        <f t="shared" si="36"/>
        <v>55</v>
      </c>
      <c r="B60" s="1">
        <f t="shared" si="19"/>
        <v>0.161176</v>
      </c>
      <c r="C60" s="1">
        <f t="shared" si="20"/>
        <v>0.161176</v>
      </c>
      <c r="D60" s="1">
        <f t="shared" si="21"/>
        <v>0.838824</v>
      </c>
      <c r="E60" s="1">
        <f t="shared" si="22"/>
        <v>0.838824</v>
      </c>
      <c r="F60" s="9">
        <f>PRODUCT(D$6:D60)+PRODUCT(E$6:E60)-PRODUCT(D$6:D60)*PRODUCT(E$6:E60)</f>
        <v>0.2885724834056646</v>
      </c>
      <c r="G60" s="3">
        <f t="shared" si="37"/>
        <v>338407231.08396375</v>
      </c>
      <c r="H60" s="3">
        <f t="shared" si="23"/>
        <v>49834747.67829913</v>
      </c>
      <c r="I60" s="4">
        <f>SUM(G61:G$107)/G60</f>
        <v>4.066556194229217</v>
      </c>
      <c r="J60" s="10">
        <f t="shared" si="24"/>
        <v>59</v>
      </c>
      <c r="K60" s="4">
        <f t="shared" si="25"/>
        <v>3.8155492605161783</v>
      </c>
      <c r="L60">
        <f t="shared" si="26"/>
        <v>62</v>
      </c>
      <c r="M60" s="4">
        <f t="shared" si="27"/>
        <v>6.688539286231091</v>
      </c>
      <c r="N60">
        <f t="shared" si="28"/>
        <v>65</v>
      </c>
      <c r="O60" s="4">
        <f t="shared" si="29"/>
        <v>9.614599200811838</v>
      </c>
      <c r="P60">
        <f t="shared" si="30"/>
        <v>67</v>
      </c>
      <c r="Q60" s="4">
        <f t="shared" si="31"/>
        <v>11.369935208584977</v>
      </c>
      <c r="R60">
        <f t="shared" si="32"/>
        <v>70</v>
      </c>
      <c r="S60" s="4">
        <f t="shared" si="33"/>
        <v>14.438381217298115</v>
      </c>
      <c r="T60" s="4"/>
      <c r="U60" s="3">
        <f>Y53</f>
        <v>692127991.6956049</v>
      </c>
      <c r="V60">
        <f>X53</f>
        <v>48</v>
      </c>
      <c r="X60">
        <f t="shared" si="34"/>
        <v>55</v>
      </c>
      <c r="Y60" s="3">
        <f t="shared" si="35"/>
        <v>338407231.08396375</v>
      </c>
      <c r="AA60" s="2">
        <v>68</v>
      </c>
      <c r="AB60" s="8">
        <v>0.011778</v>
      </c>
    </row>
    <row r="61" spans="1:28" ht="12.75">
      <c r="A61">
        <f t="shared" si="36"/>
        <v>56</v>
      </c>
      <c r="B61" s="1">
        <f t="shared" si="19"/>
        <v>0.173067</v>
      </c>
      <c r="C61" s="1">
        <f t="shared" si="20"/>
        <v>0.173067</v>
      </c>
      <c r="D61" s="1">
        <f t="shared" si="21"/>
        <v>0.826933</v>
      </c>
      <c r="E61" s="1">
        <f t="shared" si="22"/>
        <v>0.826933</v>
      </c>
      <c r="F61" s="9">
        <f>PRODUCT(D$6:D61)+PRODUCT(E$6:E61)-PRODUCT(D$6:D61)*PRODUCT(E$6:E61)</f>
        <v>0.2421370323282461</v>
      </c>
      <c r="G61" s="3">
        <f t="shared" si="37"/>
        <v>288572483.4056646</v>
      </c>
      <c r="H61" s="3">
        <f t="shared" si="23"/>
        <v>46435451.077418536</v>
      </c>
      <c r="I61" s="4">
        <f>SUM(G62:G$107)/G61</f>
        <v>3.7688262078748056</v>
      </c>
      <c r="J61" s="10">
        <f t="shared" si="24"/>
        <v>60</v>
      </c>
      <c r="K61" s="4">
        <f t="shared" si="25"/>
        <v>3.545934712214695</v>
      </c>
      <c r="L61">
        <f t="shared" si="26"/>
        <v>63</v>
      </c>
      <c r="M61" s="4">
        <f t="shared" si="27"/>
        <v>6.255025295033796</v>
      </c>
      <c r="N61">
        <f t="shared" si="28"/>
        <v>66</v>
      </c>
      <c r="O61" s="4">
        <f t="shared" si="29"/>
        <v>9.017716287828591</v>
      </c>
      <c r="P61">
        <f t="shared" si="30"/>
        <v>67</v>
      </c>
      <c r="Q61" s="4">
        <f t="shared" si="31"/>
        <v>10.725944309703749</v>
      </c>
      <c r="R61">
        <f t="shared" si="32"/>
        <v>70</v>
      </c>
      <c r="S61" s="4">
        <f t="shared" si="33"/>
        <v>13.68040987690523</v>
      </c>
      <c r="T61" s="4"/>
      <c r="U61" s="3">
        <f>Y52</f>
        <v>732441454.657122</v>
      </c>
      <c r="V61">
        <f>X52</f>
        <v>47</v>
      </c>
      <c r="X61">
        <f t="shared" si="34"/>
        <v>56</v>
      </c>
      <c r="Y61" s="3">
        <f t="shared" si="35"/>
        <v>288572483.4056646</v>
      </c>
      <c r="AA61" s="2">
        <v>69</v>
      </c>
      <c r="AB61" s="8">
        <v>0.013072</v>
      </c>
    </row>
    <row r="62" spans="1:28" ht="12.75">
      <c r="A62">
        <f t="shared" si="36"/>
        <v>57</v>
      </c>
      <c r="B62" s="1">
        <f t="shared" si="19"/>
        <v>0.185008</v>
      </c>
      <c r="C62" s="1">
        <f t="shared" si="20"/>
        <v>0.185008</v>
      </c>
      <c r="D62" s="1">
        <f t="shared" si="21"/>
        <v>0.8149919999999999</v>
      </c>
      <c r="E62" s="1">
        <f t="shared" si="22"/>
        <v>0.8149919999999999</v>
      </c>
      <c r="F62" s="9">
        <f>PRODUCT(D$6:D62)+PRODUCT(E$6:E62)-PRODUCT(D$6:D62)*PRODUCT(E$6:E62)</f>
        <v>0.19986628397526526</v>
      </c>
      <c r="G62" s="3">
        <f t="shared" si="37"/>
        <v>242137032.3282461</v>
      </c>
      <c r="H62" s="3">
        <f t="shared" si="23"/>
        <v>42270748.35298082</v>
      </c>
      <c r="I62" s="4">
        <f>SUM(G63:G$107)/G62</f>
        <v>3.4915869657493794</v>
      </c>
      <c r="J62" s="10">
        <f t="shared" si="24"/>
        <v>61</v>
      </c>
      <c r="K62" s="4">
        <f t="shared" si="25"/>
        <v>3.2919085428278763</v>
      </c>
      <c r="L62">
        <f t="shared" si="26"/>
        <v>63</v>
      </c>
      <c r="M62" s="4">
        <f t="shared" si="27"/>
        <v>5.8438441107617365</v>
      </c>
      <c r="N62">
        <f t="shared" si="28"/>
        <v>66</v>
      </c>
      <c r="O62" s="4">
        <f t="shared" si="29"/>
        <v>8.505674691569197</v>
      </c>
      <c r="P62">
        <f t="shared" si="30"/>
        <v>68</v>
      </c>
      <c r="Q62" s="4">
        <f t="shared" si="31"/>
        <v>10.081863967194124</v>
      </c>
      <c r="R62">
        <f t="shared" si="32"/>
        <v>70</v>
      </c>
      <c r="S62" s="4">
        <f t="shared" si="33"/>
        <v>12.905929429147548</v>
      </c>
      <c r="T62" s="4"/>
      <c r="U62" s="3">
        <f>Y51</f>
        <v>768923937.4677724</v>
      </c>
      <c r="V62">
        <f>X51</f>
        <v>46</v>
      </c>
      <c r="X62">
        <f t="shared" si="34"/>
        <v>57</v>
      </c>
      <c r="Y62" s="3">
        <f t="shared" si="35"/>
        <v>242137032.3282461</v>
      </c>
      <c r="AA62" s="2">
        <v>70</v>
      </c>
      <c r="AB62" s="8">
        <v>0.014519</v>
      </c>
    </row>
    <row r="63" spans="1:28" ht="12.75">
      <c r="A63">
        <f t="shared" si="36"/>
        <v>58</v>
      </c>
      <c r="B63" s="1">
        <f t="shared" si="19"/>
        <v>0.19692</v>
      </c>
      <c r="C63" s="1">
        <f t="shared" si="20"/>
        <v>0.19692</v>
      </c>
      <c r="D63" s="1">
        <f t="shared" si="21"/>
        <v>0.80308</v>
      </c>
      <c r="E63" s="1">
        <f t="shared" si="22"/>
        <v>0.80308</v>
      </c>
      <c r="F63" s="9">
        <f>PRODUCT(D$6:D63)+PRODUCT(E$6:E63)-PRODUCT(D$6:D63)*PRODUCT(E$6:E63)</f>
        <v>0.16226871639991555</v>
      </c>
      <c r="G63" s="3">
        <f t="shared" si="37"/>
        <v>199866283.97526526</v>
      </c>
      <c r="H63" s="3">
        <f t="shared" si="23"/>
        <v>37597567.57534972</v>
      </c>
      <c r="I63" s="4">
        <f>SUM(G64:G$107)/G63</f>
        <v>3.230040651114367</v>
      </c>
      <c r="J63" s="10">
        <f t="shared" si="24"/>
        <v>62</v>
      </c>
      <c r="K63" s="4">
        <f t="shared" si="25"/>
        <v>3.045923267276393</v>
      </c>
      <c r="L63">
        <f t="shared" si="26"/>
        <v>64</v>
      </c>
      <c r="M63" s="4">
        <f t="shared" si="27"/>
        <v>5.46992588362361</v>
      </c>
      <c r="N63">
        <f t="shared" si="28"/>
        <v>66</v>
      </c>
      <c r="O63" s="4">
        <f t="shared" si="29"/>
        <v>7.949869082119051</v>
      </c>
      <c r="P63">
        <f t="shared" si="30"/>
        <v>68</v>
      </c>
      <c r="Q63" s="4">
        <f t="shared" si="31"/>
        <v>9.51052604623294</v>
      </c>
      <c r="R63">
        <f t="shared" si="32"/>
        <v>71</v>
      </c>
      <c r="S63" s="4">
        <f t="shared" si="33"/>
        <v>12.193152975010392</v>
      </c>
      <c r="T63" s="4"/>
      <c r="U63" s="3">
        <f>Y50</f>
        <v>801580231.0004629</v>
      </c>
      <c r="V63">
        <f>X50</f>
        <v>45</v>
      </c>
      <c r="X63">
        <f t="shared" si="34"/>
        <v>58</v>
      </c>
      <c r="Y63" s="3">
        <f t="shared" si="35"/>
        <v>199866283.97526526</v>
      </c>
      <c r="AA63" s="2">
        <v>71</v>
      </c>
      <c r="AB63" s="8">
        <v>0.016139</v>
      </c>
    </row>
    <row r="64" spans="1:28" ht="12.75">
      <c r="A64">
        <f t="shared" si="36"/>
        <v>59</v>
      </c>
      <c r="B64" s="1">
        <f t="shared" si="19"/>
        <v>0.210337</v>
      </c>
      <c r="C64" s="1">
        <f t="shared" si="20"/>
        <v>0.210337</v>
      </c>
      <c r="D64" s="1">
        <f t="shared" si="21"/>
        <v>0.789663</v>
      </c>
      <c r="E64" s="1">
        <f t="shared" si="22"/>
        <v>0.789663</v>
      </c>
      <c r="F64" s="9">
        <f>PRODUCT(D$6:D64)+PRODUCT(E$6:E64)-PRODUCT(D$6:D64)*PRODUCT(E$6:E64)</f>
        <v>0.12932984240134962</v>
      </c>
      <c r="G64" s="3">
        <f t="shared" si="37"/>
        <v>162268716.39991555</v>
      </c>
      <c r="H64" s="3">
        <f t="shared" si="23"/>
        <v>32938873.998565927</v>
      </c>
      <c r="I64" s="4">
        <f>SUM(G65:G$107)/G64</f>
        <v>2.9784391985713063</v>
      </c>
      <c r="J64" s="10">
        <f t="shared" si="24"/>
        <v>62</v>
      </c>
      <c r="K64" s="4">
        <f t="shared" si="25"/>
        <v>2.8338781463574847</v>
      </c>
      <c r="L64">
        <f t="shared" si="26"/>
        <v>65</v>
      </c>
      <c r="M64" s="4">
        <f t="shared" si="27"/>
        <v>5.076188986093925</v>
      </c>
      <c r="N64">
        <f t="shared" si="28"/>
        <v>67</v>
      </c>
      <c r="O64" s="4">
        <f t="shared" si="29"/>
        <v>7.469018170772472</v>
      </c>
      <c r="P64">
        <f t="shared" si="30"/>
        <v>68</v>
      </c>
      <c r="Q64" s="4">
        <f t="shared" si="31"/>
        <v>8.891798015895517</v>
      </c>
      <c r="R64">
        <f t="shared" si="32"/>
        <v>71</v>
      </c>
      <c r="S64" s="4">
        <f t="shared" si="33"/>
        <v>11.510257691868048</v>
      </c>
      <c r="T64" s="4"/>
      <c r="U64" s="3">
        <f>Y49</f>
        <v>830520906.7100533</v>
      </c>
      <c r="V64">
        <f>X49</f>
        <v>44</v>
      </c>
      <c r="X64">
        <f t="shared" si="34"/>
        <v>59</v>
      </c>
      <c r="Y64" s="3">
        <f t="shared" si="35"/>
        <v>162268716.39991555</v>
      </c>
      <c r="AA64" s="2">
        <v>72</v>
      </c>
      <c r="AB64" s="8">
        <v>0.01795</v>
      </c>
    </row>
    <row r="65" spans="1:28" ht="12.75">
      <c r="A65">
        <f t="shared" si="36"/>
        <v>60</v>
      </c>
      <c r="B65" s="1">
        <f t="shared" si="19"/>
        <v>0.224861</v>
      </c>
      <c r="C65" s="1">
        <f t="shared" si="20"/>
        <v>0.224861</v>
      </c>
      <c r="D65" s="1">
        <f t="shared" si="21"/>
        <v>0.775139</v>
      </c>
      <c r="E65" s="1">
        <f t="shared" si="22"/>
        <v>0.775139</v>
      </c>
      <c r="F65" s="9">
        <f>PRODUCT(D$6:D65)+PRODUCT(E$6:E65)-PRODUCT(D$6:D65)*PRODUCT(E$6:E65)</f>
        <v>0.10102876509407156</v>
      </c>
      <c r="G65" s="3">
        <f t="shared" si="37"/>
        <v>129329842.40134962</v>
      </c>
      <c r="H65" s="3">
        <f t="shared" si="23"/>
        <v>28301077.307278052</v>
      </c>
      <c r="I65" s="4">
        <f>SUM(G66:G$107)/G65</f>
        <v>2.7370145718380274</v>
      </c>
      <c r="J65" s="10">
        <f t="shared" si="24"/>
        <v>63</v>
      </c>
      <c r="K65" s="4">
        <f t="shared" si="25"/>
        <v>2.634330723102991</v>
      </c>
      <c r="L65">
        <f t="shared" si="26"/>
        <v>65</v>
      </c>
      <c r="M65" s="4">
        <f t="shared" si="27"/>
        <v>4.735326065275274</v>
      </c>
      <c r="N65">
        <f t="shared" si="28"/>
        <v>67</v>
      </c>
      <c r="O65" s="4">
        <f t="shared" si="29"/>
        <v>6.939635138667754</v>
      </c>
      <c r="P65">
        <f t="shared" si="30"/>
        <v>69</v>
      </c>
      <c r="Q65" s="4">
        <f t="shared" si="31"/>
        <v>8.33810313889866</v>
      </c>
      <c r="R65">
        <f t="shared" si="32"/>
        <v>71</v>
      </c>
      <c r="S65" s="4">
        <f t="shared" si="33"/>
        <v>10.788070140558844</v>
      </c>
      <c r="T65" s="4"/>
      <c r="U65" s="3">
        <f>Y48</f>
        <v>855933655.04817</v>
      </c>
      <c r="V65">
        <f>X48</f>
        <v>43</v>
      </c>
      <c r="X65">
        <f t="shared" si="34"/>
        <v>60</v>
      </c>
      <c r="Y65" s="3">
        <f t="shared" si="35"/>
        <v>129329842.40134962</v>
      </c>
      <c r="AA65" s="2">
        <v>73</v>
      </c>
      <c r="AB65" s="8">
        <v>0.019958</v>
      </c>
    </row>
    <row r="66" spans="1:28" ht="12.75">
      <c r="A66">
        <f t="shared" si="36"/>
        <v>61</v>
      </c>
      <c r="B66" s="1">
        <f t="shared" si="19"/>
        <v>0.241017</v>
      </c>
      <c r="C66" s="1">
        <f t="shared" si="20"/>
        <v>0.241017</v>
      </c>
      <c r="D66" s="1">
        <f t="shared" si="21"/>
        <v>0.758983</v>
      </c>
      <c r="E66" s="1">
        <f t="shared" si="22"/>
        <v>0.758983</v>
      </c>
      <c r="F66" s="9">
        <f>PRODUCT(D$6:D66)+PRODUCT(E$6:E66)-PRODUCT(D$6:D66)*PRODUCT(E$6:E66)</f>
        <v>0.07717107439787597</v>
      </c>
      <c r="G66" s="3">
        <f t="shared" si="37"/>
        <v>101028765.09407157</v>
      </c>
      <c r="H66" s="3">
        <f t="shared" si="23"/>
        <v>23857690.696195588</v>
      </c>
      <c r="I66" s="4">
        <f>SUM(G67:G$107)/G66</f>
        <v>2.503731465948416</v>
      </c>
      <c r="J66" s="10">
        <f t="shared" si="24"/>
        <v>64</v>
      </c>
      <c r="K66" s="4">
        <f t="shared" si="25"/>
        <v>2.4355513306929097</v>
      </c>
      <c r="L66">
        <f t="shared" si="26"/>
        <v>66</v>
      </c>
      <c r="M66" s="4">
        <f t="shared" si="27"/>
        <v>4.396021668535099</v>
      </c>
      <c r="N66">
        <f t="shared" si="28"/>
        <v>68</v>
      </c>
      <c r="O66" s="4">
        <f t="shared" si="29"/>
        <v>6.488304907646651</v>
      </c>
      <c r="P66">
        <f t="shared" si="30"/>
        <v>69</v>
      </c>
      <c r="Q66" s="4">
        <f t="shared" si="31"/>
        <v>7.767789768837815</v>
      </c>
      <c r="R66">
        <f t="shared" si="32"/>
        <v>72</v>
      </c>
      <c r="S66" s="4">
        <f t="shared" si="33"/>
        <v>10.051558135640931</v>
      </c>
      <c r="T66" s="4"/>
      <c r="U66" s="3">
        <f>Y47</f>
        <v>878059649.5848161</v>
      </c>
      <c r="V66">
        <f>X47</f>
        <v>42</v>
      </c>
      <c r="X66">
        <f t="shared" si="34"/>
        <v>61</v>
      </c>
      <c r="Y66" s="3">
        <f t="shared" si="35"/>
        <v>101028765.09407157</v>
      </c>
      <c r="AA66" s="2">
        <v>74</v>
      </c>
      <c r="AB66" s="8">
        <v>0.022198</v>
      </c>
    </row>
    <row r="67" spans="1:28" ht="12.75">
      <c r="A67">
        <f t="shared" si="36"/>
        <v>62</v>
      </c>
      <c r="B67" s="1">
        <f t="shared" si="19"/>
        <v>0.259334</v>
      </c>
      <c r="C67" s="1">
        <f t="shared" si="20"/>
        <v>0.259334</v>
      </c>
      <c r="D67" s="1">
        <f t="shared" si="21"/>
        <v>0.740666</v>
      </c>
      <c r="E67" s="1">
        <f t="shared" si="22"/>
        <v>0.740666</v>
      </c>
      <c r="F67" s="9">
        <f>PRODUCT(D$6:D67)+PRODUCT(E$6:E67)-PRODUCT(D$6:D67)*PRODUCT(E$6:E67)</f>
        <v>0.05745556521360674</v>
      </c>
      <c r="G67" s="3">
        <f t="shared" si="37"/>
        <v>77171074.39787598</v>
      </c>
      <c r="H67" s="3">
        <f t="shared" si="23"/>
        <v>19715509.184269242</v>
      </c>
      <c r="I67" s="4">
        <f>SUM(G68:G$107)/G67</f>
        <v>2.277768258451252</v>
      </c>
      <c r="J67" s="10">
        <f t="shared" si="24"/>
        <v>65</v>
      </c>
      <c r="K67" s="4">
        <f t="shared" si="25"/>
        <v>2.234806873844718</v>
      </c>
      <c r="L67">
        <f t="shared" si="26"/>
        <v>67</v>
      </c>
      <c r="M67" s="4">
        <f t="shared" si="27"/>
        <v>4.03097553124222</v>
      </c>
      <c r="N67">
        <f t="shared" si="28"/>
        <v>68</v>
      </c>
      <c r="O67" s="4">
        <f t="shared" si="29"/>
        <v>5.972180291611778</v>
      </c>
      <c r="P67">
        <f t="shared" si="30"/>
        <v>70</v>
      </c>
      <c r="Q67" s="4">
        <f t="shared" si="31"/>
        <v>7.207943410763619</v>
      </c>
      <c r="R67">
        <f t="shared" si="32"/>
        <v>72</v>
      </c>
      <c r="S67" s="4">
        <f t="shared" si="33"/>
        <v>9.439151071176525</v>
      </c>
      <c r="T67" s="4"/>
      <c r="U67" s="3">
        <f>Y46</f>
        <v>897176821.6719105</v>
      </c>
      <c r="V67">
        <f>X46</f>
        <v>41</v>
      </c>
      <c r="X67">
        <f t="shared" si="34"/>
        <v>62</v>
      </c>
      <c r="Y67" s="3">
        <f t="shared" si="35"/>
        <v>77171074.39787598</v>
      </c>
      <c r="AA67" s="2">
        <v>75</v>
      </c>
      <c r="AB67" s="8">
        <v>0.024699</v>
      </c>
    </row>
    <row r="68" spans="1:28" ht="12.75">
      <c r="A68">
        <f t="shared" si="36"/>
        <v>63</v>
      </c>
      <c r="B68" s="1">
        <f t="shared" si="19"/>
        <v>0.280356</v>
      </c>
      <c r="C68" s="1">
        <f t="shared" si="20"/>
        <v>0.280356</v>
      </c>
      <c r="D68" s="1">
        <f t="shared" si="21"/>
        <v>0.719644</v>
      </c>
      <c r="E68" s="1">
        <f t="shared" si="22"/>
        <v>0.719644</v>
      </c>
      <c r="F68" s="9">
        <f>PRODUCT(D$6:D68)+PRODUCT(E$6:E68)-PRODUCT(D$6:D68)*PRODUCT(E$6:E68)</f>
        <v>0.04151902185480588</v>
      </c>
      <c r="G68" s="3">
        <f t="shared" si="37"/>
        <v>57455565.21360674</v>
      </c>
      <c r="H68" s="3">
        <f t="shared" si="23"/>
        <v>15936543.358800858</v>
      </c>
      <c r="I68" s="4">
        <f>SUM(G69:G$107)/G68</f>
        <v>2.05936984660337</v>
      </c>
      <c r="J68" s="10">
        <f t="shared" si="24"/>
        <v>66</v>
      </c>
      <c r="K68" s="4">
        <f t="shared" si="25"/>
        <v>2.0313209565289725</v>
      </c>
      <c r="L68">
        <f t="shared" si="26"/>
        <v>67</v>
      </c>
      <c r="M68" s="4">
        <f t="shared" si="27"/>
        <v>3.735193073197081</v>
      </c>
      <c r="N68">
        <f t="shared" si="28"/>
        <v>69</v>
      </c>
      <c r="O68" s="4">
        <f t="shared" si="29"/>
        <v>5.557018047647972</v>
      </c>
      <c r="P68">
        <f t="shared" si="30"/>
        <v>70</v>
      </c>
      <c r="Q68" s="4">
        <f t="shared" si="31"/>
        <v>6.686697541530322</v>
      </c>
      <c r="R68">
        <f t="shared" si="32"/>
        <v>72</v>
      </c>
      <c r="S68" s="4">
        <f t="shared" si="33"/>
        <v>8.759449970915739</v>
      </c>
      <c r="T68" s="4"/>
      <c r="U68" s="3">
        <f>Y45</f>
        <v>913583070.0314331</v>
      </c>
      <c r="V68">
        <f>X45</f>
        <v>40</v>
      </c>
      <c r="X68">
        <f t="shared" si="34"/>
        <v>63</v>
      </c>
      <c r="Y68" s="3">
        <f t="shared" si="35"/>
        <v>57455565.21360674</v>
      </c>
      <c r="AA68" s="2">
        <v>76</v>
      </c>
      <c r="AB68" s="8">
        <v>0.027484</v>
      </c>
    </row>
    <row r="69" spans="1:28" ht="12.75">
      <c r="A69">
        <f t="shared" si="36"/>
        <v>64</v>
      </c>
      <c r="B69" s="1">
        <f t="shared" si="19"/>
        <v>0.303142</v>
      </c>
      <c r="C69" s="1">
        <f t="shared" si="20"/>
        <v>0.303142</v>
      </c>
      <c r="D69" s="1">
        <f t="shared" si="21"/>
        <v>0.696858</v>
      </c>
      <c r="E69" s="1">
        <f t="shared" si="22"/>
        <v>0.696858</v>
      </c>
      <c r="F69" s="9">
        <f>PRODUCT(D$6:D69)+PRODUCT(E$6:E69)-PRODUCT(D$6:D69)*PRODUCT(E$6:E69)</f>
        <v>0.02902584136210914</v>
      </c>
      <c r="G69" s="3">
        <f t="shared" si="37"/>
        <v>41519021.85480588</v>
      </c>
      <c r="H69" s="3">
        <f t="shared" si="23"/>
        <v>12493180.49269674</v>
      </c>
      <c r="I69" s="4">
        <f>SUM(G70:G$107)/G69</f>
        <v>1.8498325161472773</v>
      </c>
      <c r="J69" s="10">
        <f t="shared" si="24"/>
        <v>66</v>
      </c>
      <c r="K69" s="4">
        <f t="shared" si="25"/>
        <v>1.8686521418703848</v>
      </c>
      <c r="L69">
        <f t="shared" si="26"/>
        <v>68</v>
      </c>
      <c r="M69" s="4">
        <f t="shared" si="27"/>
        <v>3.4321490491324766</v>
      </c>
      <c r="N69">
        <f t="shared" si="28"/>
        <v>70</v>
      </c>
      <c r="O69" s="4">
        <f t="shared" si="29"/>
        <v>5.065475074449168</v>
      </c>
      <c r="P69">
        <f t="shared" si="30"/>
        <v>71</v>
      </c>
      <c r="Q69" s="4">
        <f t="shared" si="31"/>
        <v>6.127966658020725</v>
      </c>
      <c r="R69">
        <f t="shared" si="32"/>
        <v>73</v>
      </c>
      <c r="S69" s="4">
        <f t="shared" si="33"/>
        <v>8.040366735071657</v>
      </c>
      <c r="T69" s="4"/>
      <c r="U69" s="3">
        <f>Y44</f>
        <v>927579809.4128715</v>
      </c>
      <c r="V69">
        <f>X44</f>
        <v>39</v>
      </c>
      <c r="X69">
        <f t="shared" si="34"/>
        <v>64</v>
      </c>
      <c r="Y69" s="3">
        <f t="shared" si="35"/>
        <v>41519021.85480588</v>
      </c>
      <c r="AA69" s="2">
        <v>77</v>
      </c>
      <c r="AB69" s="8">
        <v>0.030582</v>
      </c>
    </row>
    <row r="70" spans="1:28" ht="12.75">
      <c r="A70">
        <f t="shared" si="36"/>
        <v>65</v>
      </c>
      <c r="B70" s="1">
        <f aca="true" t="shared" si="38" ref="B70:B101">VLOOKUP($C$2+$A70-1,$AA$7:$AB$108,2)</f>
        <v>0.329482</v>
      </c>
      <c r="C70" s="1">
        <f aca="true" t="shared" si="39" ref="C70:C101">VLOOKUP($C$3+$A70-1,$AA$7:$AB$108,2)</f>
        <v>0.329482</v>
      </c>
      <c r="D70" s="1">
        <f aca="true" t="shared" si="40" ref="D70:D101">1-B70</f>
        <v>0.670518</v>
      </c>
      <c r="E70" s="1">
        <f aca="true" t="shared" si="41" ref="E70:E101">1-C70</f>
        <v>0.670518</v>
      </c>
      <c r="F70" s="9">
        <f>PRODUCT(D$6:D70)+PRODUCT(E$6:E70)-PRODUCT(D$6:D70)*PRODUCT(E$6:E70)</f>
        <v>0.019509568925472804</v>
      </c>
      <c r="G70" s="3">
        <f t="shared" si="37"/>
        <v>29025841.36210914</v>
      </c>
      <c r="H70" s="3">
        <f aca="true" t="shared" si="42" ref="H70:H101">G70-G71</f>
        <v>9516272.436636336</v>
      </c>
      <c r="I70" s="4">
        <f>SUM(G71:G$107)/G70</f>
        <v>1.6460296432926038</v>
      </c>
      <c r="J70" s="10">
        <f aca="true" t="shared" si="43" ref="J70:J106">VLOOKUP(G70/2,$U$6:$V$107,2)</f>
        <v>67</v>
      </c>
      <c r="K70" s="4">
        <f aca="true" t="shared" si="44" ref="K70:K101">J70-(G70/2-VLOOKUP(J70,$X$6:$Y$107,2))/(VLOOKUP(J70-1,$X$6:$Y$107,2)-VLOOKUP(J70,$X$6:$Y$107,2))-A70</f>
        <v>1.7139003739258811</v>
      </c>
      <c r="L70">
        <f aca="true" t="shared" si="45" ref="L70:L106">VLOOKUP(G70*0.25,$U$6:$V$107,2)</f>
        <v>69</v>
      </c>
      <c r="M70" s="4">
        <f aca="true" t="shared" si="46" ref="M70:M101">L70-(G70*0.25-VLOOKUP(L70,$X$6:$Y$107,2))/(VLOOKUP(L70-1,$X$6:$Y$107,2)-VLOOKUP(L70,$X$6:$Y$107,2))-A70</f>
        <v>3.098226205082341</v>
      </c>
      <c r="N70">
        <f aca="true" t="shared" si="47" ref="N70:N106">VLOOKUP(G70*0.1,$U$6:$V$107,2)</f>
        <v>70</v>
      </c>
      <c r="O70" s="4">
        <f aca="true" t="shared" si="48" ref="O70:O101">N70-(G70*0.1-VLOOKUP(N70,$X$6:$Y$107,2))/(VLOOKUP(N70-1,$X$6:$Y$107,2)-VLOOKUP(N70,$X$6:$Y$107,2))-A70</f>
        <v>4.672221946811447</v>
      </c>
      <c r="P70">
        <f aca="true" t="shared" si="49" ref="P70:P106">VLOOKUP(G70*0.05,$U$6:$V$107,2)</f>
        <v>71</v>
      </c>
      <c r="Q70" s="4">
        <f aca="true" t="shared" si="50" ref="Q70:Q101">P70-(G70*0.05-VLOOKUP(P70,$X$6:$Y$107,2))/(VLOOKUP(P70-1,$X$6:$Y$107,2)-VLOOKUP(P70,$X$6:$Y$107,2))-A70</f>
        <v>5.6548154301984255</v>
      </c>
      <c r="R70">
        <f aca="true" t="shared" si="51" ref="R70:R106">VLOOKUP(G70*0.01,$U$6:$V$107,2)</f>
        <v>73</v>
      </c>
      <c r="S70" s="4">
        <f aca="true" t="shared" si="52" ref="S70:S101">R70-(G70*0.01-VLOOKUP(R70,$X$6:$Y$107,2))/(VLOOKUP(R70-1,$X$6:$Y$107,2)-VLOOKUP(R70,$X$6:$Y$107,2))-A70</f>
        <v>7.486715469832717</v>
      </c>
      <c r="T70" s="4"/>
      <c r="U70" s="3">
        <f>Y43</f>
        <v>939458027.7754986</v>
      </c>
      <c r="V70">
        <f>X43</f>
        <v>38</v>
      </c>
      <c r="X70">
        <f aca="true" t="shared" si="53" ref="X70:X101">A70</f>
        <v>65</v>
      </c>
      <c r="Y70" s="3">
        <f aca="true" t="shared" si="54" ref="Y70:Y101">G70</f>
        <v>29025841.36210914</v>
      </c>
      <c r="AA70" s="2">
        <v>78</v>
      </c>
      <c r="AB70" s="8">
        <v>0.03401</v>
      </c>
    </row>
    <row r="71" spans="1:28" ht="12.75">
      <c r="A71">
        <f aca="true" t="shared" si="55" ref="A71:A107">A70+1</f>
        <v>66</v>
      </c>
      <c r="B71" s="1">
        <f t="shared" si="38"/>
        <v>0.359886</v>
      </c>
      <c r="C71" s="1">
        <f t="shared" si="39"/>
        <v>0.359886</v>
      </c>
      <c r="D71" s="1">
        <f t="shared" si="40"/>
        <v>0.6401140000000001</v>
      </c>
      <c r="E71" s="1">
        <f t="shared" si="41"/>
        <v>0.6401140000000001</v>
      </c>
      <c r="F71" s="9">
        <f>PRODUCT(D$6:D71)+PRODUCT(E$6:E71)-PRODUCT(D$6:D71)*PRODUCT(E$6:E71)</f>
        <v>0.012510485542254188</v>
      </c>
      <c r="G71" s="3">
        <f aca="true" t="shared" si="56" ref="G71:G107">$G$6*F70</f>
        <v>19509568.925472803</v>
      </c>
      <c r="H71" s="3">
        <f t="shared" si="42"/>
        <v>6999083.383218616</v>
      </c>
      <c r="I71" s="4">
        <f>SUM(G72:G$107)/G71</f>
        <v>1.4489211158919726</v>
      </c>
      <c r="J71" s="10">
        <f t="shared" si="43"/>
        <v>68</v>
      </c>
      <c r="K71" s="4">
        <f t="shared" si="44"/>
        <v>1.5589040175449327</v>
      </c>
      <c r="L71">
        <f t="shared" si="45"/>
        <v>69</v>
      </c>
      <c r="M71" s="4">
        <f t="shared" si="46"/>
        <v>2.8206395232194694</v>
      </c>
      <c r="N71">
        <f t="shared" si="47"/>
        <v>71</v>
      </c>
      <c r="O71" s="4">
        <f t="shared" si="48"/>
        <v>4.233389037757448</v>
      </c>
      <c r="P71">
        <f t="shared" si="49"/>
        <v>72</v>
      </c>
      <c r="Q71" s="4">
        <f t="shared" si="50"/>
        <v>5.108109299759775</v>
      </c>
      <c r="R71">
        <f t="shared" si="51"/>
        <v>73</v>
      </c>
      <c r="S71" s="4">
        <f t="shared" si="52"/>
        <v>6.826707048775887</v>
      </c>
      <c r="T71" s="4"/>
      <c r="U71" s="3">
        <f>Y42</f>
        <v>949489372.998275</v>
      </c>
      <c r="V71">
        <f>X42</f>
        <v>37</v>
      </c>
      <c r="X71">
        <f t="shared" si="53"/>
        <v>66</v>
      </c>
      <c r="Y71" s="3">
        <f t="shared" si="54"/>
        <v>19509568.925472803</v>
      </c>
      <c r="AA71" s="2">
        <v>79</v>
      </c>
      <c r="AB71" s="8">
        <v>0.037807</v>
      </c>
    </row>
    <row r="72" spans="1:28" ht="12.75">
      <c r="A72">
        <f t="shared" si="55"/>
        <v>67</v>
      </c>
      <c r="B72" s="1">
        <f t="shared" si="38"/>
        <v>0.394865</v>
      </c>
      <c r="C72" s="1">
        <f t="shared" si="39"/>
        <v>0.394865</v>
      </c>
      <c r="D72" s="1">
        <f t="shared" si="40"/>
        <v>0.605135</v>
      </c>
      <c r="E72" s="1">
        <f t="shared" si="41"/>
        <v>0.605135</v>
      </c>
      <c r="F72" s="9">
        <f>PRODUCT(D$6:D72)+PRODUCT(E$6:E72)-PRODUCT(D$6:D72)*PRODUCT(E$6:E72)</f>
        <v>0.00757994113210202</v>
      </c>
      <c r="G72" s="3">
        <f t="shared" si="56"/>
        <v>12510485.542254187</v>
      </c>
      <c r="H72" s="3">
        <f t="shared" si="42"/>
        <v>4930544.410152167</v>
      </c>
      <c r="I72" s="4">
        <f>SUM(G73:G$107)/G72</f>
        <v>1.2595307178600526</v>
      </c>
      <c r="J72" s="10">
        <f t="shared" si="43"/>
        <v>69</v>
      </c>
      <c r="K72" s="4">
        <f t="shared" si="44"/>
        <v>1.4022498283249973</v>
      </c>
      <c r="L72">
        <f t="shared" si="45"/>
        <v>70</v>
      </c>
      <c r="M72" s="4">
        <f t="shared" si="46"/>
        <v>2.5629298035581485</v>
      </c>
      <c r="N72">
        <f t="shared" si="47"/>
        <v>71</v>
      </c>
      <c r="O72" s="4">
        <f t="shared" si="48"/>
        <v>3.8237044484687033</v>
      </c>
      <c r="P72">
        <f t="shared" si="49"/>
        <v>72</v>
      </c>
      <c r="Q72" s="4">
        <f t="shared" si="50"/>
        <v>4.6766461521116724</v>
      </c>
      <c r="R72">
        <f t="shared" si="51"/>
        <v>74</v>
      </c>
      <c r="S72" s="4">
        <f t="shared" si="52"/>
        <v>6.20093133199525</v>
      </c>
      <c r="T72" s="4"/>
      <c r="U72" s="3">
        <f>Y41</f>
        <v>957928749.743421</v>
      </c>
      <c r="V72">
        <f>X41</f>
        <v>36</v>
      </c>
      <c r="X72">
        <f t="shared" si="53"/>
        <v>67</v>
      </c>
      <c r="Y72" s="3">
        <f t="shared" si="54"/>
        <v>12510485.542254187</v>
      </c>
      <c r="AA72" s="2">
        <v>80</v>
      </c>
      <c r="AB72" s="8">
        <v>0.04201</v>
      </c>
    </row>
    <row r="73" spans="1:28" ht="12.75">
      <c r="A73">
        <f t="shared" si="55"/>
        <v>68</v>
      </c>
      <c r="B73" s="1">
        <f t="shared" si="38"/>
        <v>0.434933</v>
      </c>
      <c r="C73" s="1">
        <f t="shared" si="39"/>
        <v>0.434933</v>
      </c>
      <c r="D73" s="1">
        <f t="shared" si="40"/>
        <v>0.565067</v>
      </c>
      <c r="E73" s="1">
        <f t="shared" si="41"/>
        <v>0.565067</v>
      </c>
      <c r="F73" s="9">
        <f>PRODUCT(D$6:D73)+PRODUCT(E$6:E73)-PRODUCT(D$6:D73)*PRODUCT(E$6:E73)</f>
        <v>0.004286718195274183</v>
      </c>
      <c r="G73" s="3">
        <f t="shared" si="56"/>
        <v>7579941.13210202</v>
      </c>
      <c r="H73" s="3">
        <f t="shared" si="42"/>
        <v>3293222.9368278366</v>
      </c>
      <c r="I73" s="4">
        <f>SUM(G74:G$107)/G73</f>
        <v>1.078821004173617</v>
      </c>
      <c r="J73" s="10">
        <f t="shared" si="43"/>
        <v>70</v>
      </c>
      <c r="K73" s="4">
        <f t="shared" si="44"/>
        <v>1.2412516737116874</v>
      </c>
      <c r="L73">
        <f t="shared" si="45"/>
        <v>71</v>
      </c>
      <c r="M73" s="4">
        <f t="shared" si="46"/>
        <v>2.2805965102991195</v>
      </c>
      <c r="N73">
        <f t="shared" si="47"/>
        <v>72</v>
      </c>
      <c r="O73" s="4">
        <f t="shared" si="48"/>
        <v>3.4614351608352507</v>
      </c>
      <c r="P73">
        <f t="shared" si="49"/>
        <v>73</v>
      </c>
      <c r="Q73" s="4">
        <f t="shared" si="50"/>
        <v>4.16967545713554</v>
      </c>
      <c r="R73">
        <f t="shared" si="51"/>
        <v>74</v>
      </c>
      <c r="S73" s="4">
        <f t="shared" si="52"/>
        <v>5.662009690625339</v>
      </c>
      <c r="T73" s="4"/>
      <c r="U73" s="3">
        <f>Y40</f>
        <v>965005827.4097799</v>
      </c>
      <c r="V73">
        <f>X40</f>
        <v>35</v>
      </c>
      <c r="X73">
        <f t="shared" si="53"/>
        <v>68</v>
      </c>
      <c r="Y73" s="3">
        <f t="shared" si="54"/>
        <v>7579941.13210202</v>
      </c>
      <c r="AA73" s="2">
        <v>81</v>
      </c>
      <c r="AB73" s="8">
        <v>0.046652</v>
      </c>
    </row>
    <row r="74" spans="1:28" ht="12.75">
      <c r="A74">
        <f t="shared" si="55"/>
        <v>69</v>
      </c>
      <c r="B74" s="1">
        <f t="shared" si="38"/>
        <v>0.480599</v>
      </c>
      <c r="C74" s="1">
        <f t="shared" si="39"/>
        <v>0.480599</v>
      </c>
      <c r="D74" s="1">
        <f t="shared" si="40"/>
        <v>0.519401</v>
      </c>
      <c r="E74" s="1">
        <f t="shared" si="41"/>
        <v>0.519401</v>
      </c>
      <c r="F74" s="9">
        <f>PRODUCT(D$6:D74)+PRODUCT(E$6:E74)-PRODUCT(D$6:D74)*PRODUCT(E$6:E74)</f>
        <v>0.0022276749497678024</v>
      </c>
      <c r="G74" s="3">
        <f t="shared" si="56"/>
        <v>4286718.1952741835</v>
      </c>
      <c r="H74" s="3">
        <f t="shared" si="42"/>
        <v>2059043.2455063812</v>
      </c>
      <c r="I74" s="4">
        <f>SUM(G75:G$107)/G74</f>
        <v>0.9076130809639491</v>
      </c>
      <c r="J74" s="10">
        <f t="shared" si="43"/>
        <v>71</v>
      </c>
      <c r="K74" s="4">
        <f t="shared" si="44"/>
        <v>1.0711135218067938</v>
      </c>
      <c r="L74">
        <f t="shared" si="45"/>
        <v>71</v>
      </c>
      <c r="M74" s="4">
        <f t="shared" si="46"/>
        <v>1.9749875269779693</v>
      </c>
      <c r="N74">
        <f t="shared" si="47"/>
        <v>72</v>
      </c>
      <c r="O74" s="4">
        <f t="shared" si="48"/>
        <v>2.996453391104197</v>
      </c>
      <c r="P74">
        <f t="shared" si="49"/>
        <v>73</v>
      </c>
      <c r="Q74" s="4">
        <f t="shared" si="50"/>
        <v>3.75796676213929</v>
      </c>
      <c r="R74">
        <f t="shared" si="51"/>
        <v>74</v>
      </c>
      <c r="S74" s="4">
        <f t="shared" si="52"/>
        <v>4.9699744304193985</v>
      </c>
      <c r="T74" s="4"/>
      <c r="U74" s="3">
        <f>Y39</f>
        <v>970925528.1405412</v>
      </c>
      <c r="V74">
        <f>X39</f>
        <v>34</v>
      </c>
      <c r="X74">
        <f t="shared" si="53"/>
        <v>69</v>
      </c>
      <c r="Y74" s="3">
        <f t="shared" si="54"/>
        <v>4286718.1952741835</v>
      </c>
      <c r="AA74" s="2">
        <v>82</v>
      </c>
      <c r="AB74" s="8">
        <v>0.051766</v>
      </c>
    </row>
    <row r="75" spans="1:28" ht="12.75">
      <c r="A75">
        <f t="shared" si="55"/>
        <v>70</v>
      </c>
      <c r="B75" s="1">
        <f t="shared" si="38"/>
        <v>0.532376</v>
      </c>
      <c r="C75" s="1">
        <f t="shared" si="39"/>
        <v>0.532376</v>
      </c>
      <c r="D75" s="1">
        <f t="shared" si="40"/>
        <v>0.46762400000000004</v>
      </c>
      <c r="E75" s="1">
        <f t="shared" si="41"/>
        <v>0.46762400000000004</v>
      </c>
      <c r="F75" s="9">
        <f>PRODUCT(D$6:D75)+PRODUCT(E$6:E75)-PRODUCT(D$6:D75)*PRODUCT(E$6:E75)</f>
        <v>0.0010420234732485712</v>
      </c>
      <c r="G75" s="3">
        <f t="shared" si="56"/>
        <v>2227674.9497678024</v>
      </c>
      <c r="H75" s="3">
        <f t="shared" si="42"/>
        <v>1185651.4765192312</v>
      </c>
      <c r="I75" s="4">
        <f>SUM(G76:G$107)/G75</f>
        <v>0.7465211919012509</v>
      </c>
      <c r="J75" s="10">
        <f t="shared" si="43"/>
        <v>71</v>
      </c>
      <c r="K75" s="4">
        <f t="shared" si="44"/>
        <v>0.9394307660745653</v>
      </c>
      <c r="L75">
        <f t="shared" si="45"/>
        <v>72</v>
      </c>
      <c r="M75" s="4">
        <f t="shared" si="46"/>
        <v>1.7881029685052</v>
      </c>
      <c r="N75">
        <f t="shared" si="47"/>
        <v>73</v>
      </c>
      <c r="O75" s="4">
        <f t="shared" si="48"/>
        <v>2.7278429086170917</v>
      </c>
      <c r="P75">
        <f t="shared" si="49"/>
        <v>74</v>
      </c>
      <c r="Q75" s="4">
        <f t="shared" si="50"/>
        <v>3.3292438548849788</v>
      </c>
      <c r="R75">
        <f t="shared" si="51"/>
        <v>75</v>
      </c>
      <c r="S75" s="4">
        <f t="shared" si="52"/>
        <v>4.5405123992892555</v>
      </c>
      <c r="T75" s="4"/>
      <c r="U75" s="3">
        <f>Y38</f>
        <v>975866088.6862212</v>
      </c>
      <c r="V75">
        <f>X38</f>
        <v>33</v>
      </c>
      <c r="X75">
        <f t="shared" si="53"/>
        <v>70</v>
      </c>
      <c r="Y75" s="3">
        <f t="shared" si="54"/>
        <v>2227674.9497678024</v>
      </c>
      <c r="AA75" s="2">
        <v>83</v>
      </c>
      <c r="AB75" s="8">
        <v>0.057392</v>
      </c>
    </row>
    <row r="76" spans="1:28" ht="12.75">
      <c r="A76">
        <f t="shared" si="55"/>
        <v>71</v>
      </c>
      <c r="B76" s="1">
        <f t="shared" si="38"/>
        <v>0.590774</v>
      </c>
      <c r="C76" s="1">
        <f t="shared" si="39"/>
        <v>0.590774</v>
      </c>
      <c r="D76" s="1">
        <f t="shared" si="40"/>
        <v>0.409226</v>
      </c>
      <c r="E76" s="1">
        <f t="shared" si="41"/>
        <v>0.409226</v>
      </c>
      <c r="F76" s="9">
        <f>PRODUCT(D$6:D76)+PRODUCT(E$6:E76)-PRODUCT(D$6:D76)*PRODUCT(E$6:E76)</f>
        <v>0.00042648875863288886</v>
      </c>
      <c r="G76" s="3">
        <f t="shared" si="56"/>
        <v>1042023.4732485712</v>
      </c>
      <c r="H76" s="3">
        <f t="shared" si="42"/>
        <v>615534.7146156824</v>
      </c>
      <c r="I76" s="4">
        <f>SUM(G77:G$107)/G76</f>
        <v>0.5959396322279529</v>
      </c>
      <c r="J76" s="10">
        <f t="shared" si="43"/>
        <v>72</v>
      </c>
      <c r="K76" s="4">
        <f t="shared" si="44"/>
        <v>0.846437616357008</v>
      </c>
      <c r="L76">
        <f t="shared" si="45"/>
        <v>73</v>
      </c>
      <c r="M76" s="4">
        <f t="shared" si="46"/>
        <v>1.5930135495117241</v>
      </c>
      <c r="N76">
        <f t="shared" si="47"/>
        <v>74</v>
      </c>
      <c r="O76" s="4">
        <f t="shared" si="48"/>
        <v>2.396400499762777</v>
      </c>
      <c r="P76">
        <f t="shared" si="49"/>
        <v>74</v>
      </c>
      <c r="Q76" s="4">
        <f t="shared" si="50"/>
        <v>2.8836230382214154</v>
      </c>
      <c r="R76">
        <f t="shared" si="51"/>
        <v>75</v>
      </c>
      <c r="S76" s="4">
        <f t="shared" si="52"/>
        <v>3.909253693452456</v>
      </c>
      <c r="T76" s="4"/>
      <c r="U76" s="3">
        <f>Y37</f>
        <v>979979016.1652201</v>
      </c>
      <c r="V76">
        <f>X37</f>
        <v>32</v>
      </c>
      <c r="X76">
        <f t="shared" si="53"/>
        <v>71</v>
      </c>
      <c r="Y76" s="3">
        <f t="shared" si="54"/>
        <v>1042023.4732485712</v>
      </c>
      <c r="AA76" s="2">
        <v>84</v>
      </c>
      <c r="AB76" s="8">
        <v>0.063583</v>
      </c>
    </row>
    <row r="77" spans="1:28" ht="12.75">
      <c r="A77">
        <f t="shared" si="55"/>
        <v>72</v>
      </c>
      <c r="B77" s="1">
        <f t="shared" si="38"/>
        <v>0.656307</v>
      </c>
      <c r="C77" s="1">
        <f t="shared" si="39"/>
        <v>0.656307</v>
      </c>
      <c r="D77" s="1">
        <f t="shared" si="40"/>
        <v>0.343693</v>
      </c>
      <c r="E77" s="1">
        <f t="shared" si="41"/>
        <v>0.343693</v>
      </c>
      <c r="F77" s="9">
        <f>PRODUCT(D$6:D77)+PRODUCT(E$6:E77)-PRODUCT(D$6:D77)*PRODUCT(E$6:E77)</f>
        <v>0.00014659146040519656</v>
      </c>
      <c r="G77" s="3">
        <f t="shared" si="56"/>
        <v>426488.75863288884</v>
      </c>
      <c r="H77" s="3">
        <f t="shared" si="42"/>
        <v>279897.29822769226</v>
      </c>
      <c r="I77" s="4">
        <f>SUM(G78:G$107)/G77</f>
        <v>0.45603623272794125</v>
      </c>
      <c r="J77" s="10">
        <f t="shared" si="43"/>
        <v>73</v>
      </c>
      <c r="K77" s="4">
        <f t="shared" si="44"/>
        <v>0.7618665155637672</v>
      </c>
      <c r="L77">
        <f t="shared" si="45"/>
        <v>74</v>
      </c>
      <c r="M77" s="4">
        <f t="shared" si="46"/>
        <v>1.3737714178927405</v>
      </c>
      <c r="N77">
        <f t="shared" si="47"/>
        <v>74</v>
      </c>
      <c r="O77" s="4">
        <f t="shared" si="48"/>
        <v>1.9720159131651371</v>
      </c>
      <c r="P77">
        <f t="shared" si="49"/>
        <v>75</v>
      </c>
      <c r="Q77" s="4">
        <f t="shared" si="50"/>
        <v>2.5701295849681998</v>
      </c>
      <c r="R77">
        <f t="shared" si="51"/>
        <v>76</v>
      </c>
      <c r="S77" s="4">
        <f t="shared" si="52"/>
        <v>3.479040196411887</v>
      </c>
      <c r="T77" s="4"/>
      <c r="U77" s="3">
        <f>Y36</f>
        <v>983398383.7957224</v>
      </c>
      <c r="V77">
        <f>X36</f>
        <v>31</v>
      </c>
      <c r="X77">
        <f t="shared" si="53"/>
        <v>72</v>
      </c>
      <c r="Y77" s="3">
        <f t="shared" si="54"/>
        <v>426488.75863288884</v>
      </c>
      <c r="AA77" s="2">
        <v>85</v>
      </c>
      <c r="AB77" s="8">
        <v>0.070397</v>
      </c>
    </row>
    <row r="78" spans="1:28" ht="12.75">
      <c r="A78">
        <f t="shared" si="55"/>
        <v>73</v>
      </c>
      <c r="B78" s="1">
        <f t="shared" si="38"/>
        <v>0.729484</v>
      </c>
      <c r="C78" s="1">
        <f t="shared" si="39"/>
        <v>0.729484</v>
      </c>
      <c r="D78" s="1">
        <f t="shared" si="40"/>
        <v>0.270516</v>
      </c>
      <c r="E78" s="1">
        <f t="shared" si="41"/>
        <v>0.270516</v>
      </c>
      <c r="F78" s="9">
        <f>PRODUCT(D$6:D78)+PRODUCT(E$6:E78)-PRODUCT(D$6:D78)*PRODUCT(E$6:E78)</f>
        <v>3.965639572766112E-05</v>
      </c>
      <c r="G78" s="3">
        <f t="shared" si="56"/>
        <v>146591.46040519656</v>
      </c>
      <c r="H78" s="3">
        <f t="shared" si="42"/>
        <v>106935.06467753544</v>
      </c>
      <c r="I78" s="4">
        <f>SUM(G79:G$107)/G78</f>
        <v>0.3267780145593266</v>
      </c>
      <c r="J78" s="10">
        <f t="shared" si="43"/>
        <v>74</v>
      </c>
      <c r="K78" s="4">
        <f t="shared" si="44"/>
        <v>0.6854227883400341</v>
      </c>
      <c r="L78">
        <f t="shared" si="45"/>
        <v>75</v>
      </c>
      <c r="M78" s="4">
        <f t="shared" si="46"/>
        <v>1.0935662375212587</v>
      </c>
      <c r="N78">
        <f t="shared" si="47"/>
        <v>75</v>
      </c>
      <c r="O78" s="4">
        <f t="shared" si="48"/>
        <v>1.7774222343329313</v>
      </c>
      <c r="P78">
        <f t="shared" si="49"/>
        <v>76</v>
      </c>
      <c r="Q78" s="4">
        <f t="shared" si="50"/>
        <v>2.025569102740647</v>
      </c>
      <c r="R78">
        <f t="shared" si="51"/>
        <v>76</v>
      </c>
      <c r="S78" s="4">
        <f t="shared" si="52"/>
        <v>2.8931947211721365</v>
      </c>
      <c r="T78" s="4"/>
      <c r="U78" s="3">
        <f>Y35</f>
        <v>986238664.4992683</v>
      </c>
      <c r="V78">
        <f>X35</f>
        <v>30</v>
      </c>
      <c r="X78">
        <f t="shared" si="53"/>
        <v>73</v>
      </c>
      <c r="Y78" s="3">
        <f t="shared" si="54"/>
        <v>146591.46040519656</v>
      </c>
      <c r="AA78" s="2">
        <v>86</v>
      </c>
      <c r="AB78" s="8">
        <v>0.077892</v>
      </c>
    </row>
    <row r="79" spans="1:28" ht="12.75">
      <c r="A79">
        <f t="shared" si="55"/>
        <v>74</v>
      </c>
      <c r="B79" s="1">
        <f t="shared" si="38"/>
        <v>0.810817</v>
      </c>
      <c r="C79" s="1">
        <f t="shared" si="39"/>
        <v>0.810817</v>
      </c>
      <c r="D79" s="1">
        <f t="shared" si="40"/>
        <v>0.189183</v>
      </c>
      <c r="E79" s="1">
        <f t="shared" si="41"/>
        <v>0.189183</v>
      </c>
      <c r="F79" s="9">
        <f>PRODUCT(D$6:D79)+PRODUCT(E$6:E79)-PRODUCT(D$6:D79)*PRODUCT(E$6:E79)</f>
        <v>7.502376221658096E-06</v>
      </c>
      <c r="G79" s="3">
        <f t="shared" si="56"/>
        <v>39656.39572766112</v>
      </c>
      <c r="H79" s="3">
        <f t="shared" si="42"/>
        <v>32154.019506003024</v>
      </c>
      <c r="I79" s="4">
        <f>SUM(G80:G$107)/G79</f>
        <v>0.20794806243949904</v>
      </c>
      <c r="J79" s="10">
        <f t="shared" si="43"/>
        <v>75</v>
      </c>
      <c r="K79" s="4">
        <f t="shared" si="44"/>
        <v>0.6166631161036804</v>
      </c>
      <c r="L79">
        <f t="shared" si="45"/>
        <v>75</v>
      </c>
      <c r="M79" s="4">
        <f t="shared" si="46"/>
        <v>0.9249946741555277</v>
      </c>
      <c r="N79">
        <f t="shared" si="47"/>
        <v>76</v>
      </c>
      <c r="O79" s="4">
        <f t="shared" si="48"/>
        <v>1.523318908506397</v>
      </c>
      <c r="P79">
        <f t="shared" si="49"/>
        <v>76</v>
      </c>
      <c r="Q79" s="4">
        <f t="shared" si="50"/>
        <v>1.8167100171432082</v>
      </c>
      <c r="R79">
        <f t="shared" si="51"/>
        <v>77</v>
      </c>
      <c r="S79" s="4">
        <f t="shared" si="52"/>
        <v>2.4670515736178515</v>
      </c>
      <c r="T79" s="4"/>
      <c r="U79" s="3">
        <f>Y34</f>
        <v>988596221.9456276</v>
      </c>
      <c r="V79">
        <f>X34</f>
        <v>29</v>
      </c>
      <c r="X79">
        <f t="shared" si="53"/>
        <v>74</v>
      </c>
      <c r="Y79" s="3">
        <f t="shared" si="54"/>
        <v>39656.39572766112</v>
      </c>
      <c r="AA79" s="2">
        <v>87</v>
      </c>
      <c r="AB79" s="8">
        <v>0.086124</v>
      </c>
    </row>
    <row r="80" spans="1:28" ht="12.75">
      <c r="A80">
        <f t="shared" si="55"/>
        <v>75</v>
      </c>
      <c r="B80" s="1">
        <f t="shared" si="38"/>
        <v>0.900819</v>
      </c>
      <c r="C80" s="1">
        <f t="shared" si="39"/>
        <v>0.900819</v>
      </c>
      <c r="D80" s="1">
        <f t="shared" si="40"/>
        <v>0.09918099999999996</v>
      </c>
      <c r="E80" s="1">
        <f t="shared" si="41"/>
        <v>0.09918099999999996</v>
      </c>
      <c r="F80" s="9">
        <f>PRODUCT(D$6:D80)+PRODUCT(E$6:E80)-PRODUCT(D$6:D80)*PRODUCT(E$6:E80)</f>
        <v>7.440944332430613E-07</v>
      </c>
      <c r="G80" s="3">
        <f t="shared" si="56"/>
        <v>7502.376221658096</v>
      </c>
      <c r="H80" s="3">
        <f t="shared" si="42"/>
        <v>6758.281788415035</v>
      </c>
      <c r="I80" s="4">
        <f>SUM(G81:G$107)/G80</f>
        <v>0.09918116757394624</v>
      </c>
      <c r="J80" s="10">
        <f t="shared" si="43"/>
        <v>76</v>
      </c>
      <c r="K80" s="4">
        <f t="shared" si="44"/>
        <v>0.5550505628900027</v>
      </c>
      <c r="L80">
        <f t="shared" si="45"/>
        <v>76</v>
      </c>
      <c r="M80" s="4">
        <f t="shared" si="46"/>
        <v>0.8325758443350111</v>
      </c>
      <c r="N80">
        <f t="shared" si="47"/>
        <v>76</v>
      </c>
      <c r="O80" s="4">
        <f t="shared" si="48"/>
        <v>0.999091013202019</v>
      </c>
      <c r="P80">
        <f t="shared" si="49"/>
        <v>77</v>
      </c>
      <c r="Q80" s="4">
        <f t="shared" si="50"/>
        <v>1.4958720367682474</v>
      </c>
      <c r="R80">
        <f t="shared" si="51"/>
        <v>77</v>
      </c>
      <c r="S80" s="4">
        <f t="shared" si="52"/>
        <v>1.8991744073536552</v>
      </c>
      <c r="T80" s="4"/>
      <c r="U80" s="3">
        <f>Y33</f>
        <v>990552015.1071521</v>
      </c>
      <c r="V80">
        <f>X33</f>
        <v>28</v>
      </c>
      <c r="X80">
        <f t="shared" si="53"/>
        <v>75</v>
      </c>
      <c r="Y80" s="3">
        <f t="shared" si="54"/>
        <v>7502.376221658096</v>
      </c>
      <c r="AA80" s="2">
        <v>88</v>
      </c>
      <c r="AB80" s="8">
        <v>0.095238</v>
      </c>
    </row>
    <row r="81" spans="1:28" ht="12.75">
      <c r="A81">
        <f t="shared" si="55"/>
        <v>76</v>
      </c>
      <c r="B81" s="1">
        <f t="shared" si="38"/>
        <v>1</v>
      </c>
      <c r="C81" s="1">
        <f t="shared" si="39"/>
        <v>1</v>
      </c>
      <c r="D81" s="1">
        <f t="shared" si="40"/>
        <v>0</v>
      </c>
      <c r="E81" s="1">
        <f t="shared" si="41"/>
        <v>0</v>
      </c>
      <c r="F81" s="9">
        <f>PRODUCT(D$6:D81)+PRODUCT(E$6:E81)-PRODUCT(D$6:D81)*PRODUCT(E$6:E81)</f>
        <v>0</v>
      </c>
      <c r="G81" s="3">
        <f t="shared" si="56"/>
        <v>744.0944332430613</v>
      </c>
      <c r="H81" s="3">
        <f t="shared" si="42"/>
        <v>744.0944332430613</v>
      </c>
      <c r="I81" s="4">
        <f>SUM(G82:G$107)/G81</f>
        <v>0</v>
      </c>
      <c r="J81" s="10">
        <f t="shared" si="43"/>
        <v>77</v>
      </c>
      <c r="K81" s="4">
        <f t="shared" si="44"/>
        <v>0.5</v>
      </c>
      <c r="L81">
        <f t="shared" si="45"/>
        <v>77</v>
      </c>
      <c r="M81" s="4">
        <f t="shared" si="46"/>
        <v>0.75</v>
      </c>
      <c r="N81">
        <f t="shared" si="47"/>
        <v>77</v>
      </c>
      <c r="O81" s="4">
        <f t="shared" si="48"/>
        <v>0.9000000000000057</v>
      </c>
      <c r="P81">
        <f t="shared" si="49"/>
        <v>77</v>
      </c>
      <c r="Q81" s="4">
        <f t="shared" si="50"/>
        <v>0.9500000000000028</v>
      </c>
      <c r="R81">
        <f t="shared" si="51"/>
        <v>77</v>
      </c>
      <c r="S81" s="4">
        <f t="shared" si="52"/>
        <v>0.9899999999999949</v>
      </c>
      <c r="T81" s="4"/>
      <c r="U81" s="3">
        <f>Y32</f>
        <v>992175156.1545522</v>
      </c>
      <c r="V81">
        <f>X32</f>
        <v>27</v>
      </c>
      <c r="X81">
        <f t="shared" si="53"/>
        <v>76</v>
      </c>
      <c r="Y81" s="3">
        <f t="shared" si="54"/>
        <v>744.0944332430613</v>
      </c>
      <c r="AA81" s="2">
        <v>89</v>
      </c>
      <c r="AB81" s="8">
        <v>0.105068</v>
      </c>
    </row>
    <row r="82" spans="1:28" ht="12.75">
      <c r="A82">
        <f t="shared" si="55"/>
        <v>77</v>
      </c>
      <c r="B82" s="1">
        <f t="shared" si="38"/>
        <v>0</v>
      </c>
      <c r="C82" s="1">
        <f t="shared" si="39"/>
        <v>0</v>
      </c>
      <c r="D82" s="1">
        <f t="shared" si="40"/>
        <v>1</v>
      </c>
      <c r="E82" s="1">
        <f t="shared" si="41"/>
        <v>1</v>
      </c>
      <c r="F82" s="9">
        <f>PRODUCT(D$6:D82)+PRODUCT(E$6:E82)-PRODUCT(D$6:D82)*PRODUCT(E$6:E82)</f>
        <v>0</v>
      </c>
      <c r="G82" s="3">
        <f t="shared" si="56"/>
        <v>0</v>
      </c>
      <c r="H82" s="3">
        <f t="shared" si="42"/>
        <v>0</v>
      </c>
      <c r="I82" s="4" t="e">
        <f>SUM(G83:G$107)/G82</f>
        <v>#DIV/0!</v>
      </c>
      <c r="J82" s="10">
        <f t="shared" si="43"/>
        <v>77</v>
      </c>
      <c r="K82" s="4">
        <f t="shared" si="44"/>
        <v>0</v>
      </c>
      <c r="L82">
        <f t="shared" si="45"/>
        <v>77</v>
      </c>
      <c r="M82" s="4">
        <f t="shared" si="46"/>
        <v>0</v>
      </c>
      <c r="N82">
        <f t="shared" si="47"/>
        <v>77</v>
      </c>
      <c r="O82" s="4">
        <f t="shared" si="48"/>
        <v>0</v>
      </c>
      <c r="P82">
        <f t="shared" si="49"/>
        <v>77</v>
      </c>
      <c r="Q82" s="4">
        <f t="shared" si="50"/>
        <v>0</v>
      </c>
      <c r="R82">
        <f t="shared" si="51"/>
        <v>77</v>
      </c>
      <c r="S82" s="4">
        <f t="shared" si="52"/>
        <v>0</v>
      </c>
      <c r="T82" s="4"/>
      <c r="U82" s="3">
        <f>Y31</f>
        <v>993522010.1298859</v>
      </c>
      <c r="V82">
        <f>X31</f>
        <v>26</v>
      </c>
      <c r="X82">
        <f t="shared" si="53"/>
        <v>77</v>
      </c>
      <c r="Y82" s="3">
        <f t="shared" si="54"/>
        <v>0</v>
      </c>
      <c r="AA82" s="2">
        <v>90</v>
      </c>
      <c r="AB82" s="8">
        <v>0.115518</v>
      </c>
    </row>
    <row r="83" spans="1:28" ht="12.75">
      <c r="A83">
        <f t="shared" si="55"/>
        <v>78</v>
      </c>
      <c r="B83" s="1">
        <f t="shared" si="38"/>
        <v>0</v>
      </c>
      <c r="C83" s="1">
        <f t="shared" si="39"/>
        <v>0</v>
      </c>
      <c r="D83" s="1">
        <f t="shared" si="40"/>
        <v>1</v>
      </c>
      <c r="E83" s="1">
        <f t="shared" si="41"/>
        <v>1</v>
      </c>
      <c r="F83" s="9">
        <f>PRODUCT(D$6:D83)+PRODUCT(E$6:E83)-PRODUCT(D$6:D83)*PRODUCT(E$6:E83)</f>
        <v>0</v>
      </c>
      <c r="G83" s="3">
        <f t="shared" si="56"/>
        <v>0</v>
      </c>
      <c r="H83" s="3">
        <f t="shared" si="42"/>
        <v>0</v>
      </c>
      <c r="I83" s="4" t="e">
        <f>SUM(G84:G$107)/G83</f>
        <v>#DIV/0!</v>
      </c>
      <c r="J83" s="10">
        <f t="shared" si="43"/>
        <v>77</v>
      </c>
      <c r="K83" s="4">
        <f t="shared" si="44"/>
        <v>-1</v>
      </c>
      <c r="L83">
        <f t="shared" si="45"/>
        <v>77</v>
      </c>
      <c r="M83" s="4">
        <f t="shared" si="46"/>
        <v>-1</v>
      </c>
      <c r="N83">
        <f t="shared" si="47"/>
        <v>77</v>
      </c>
      <c r="O83" s="4">
        <f t="shared" si="48"/>
        <v>-1</v>
      </c>
      <c r="P83">
        <f t="shared" si="49"/>
        <v>77</v>
      </c>
      <c r="Q83" s="4">
        <f t="shared" si="50"/>
        <v>-1</v>
      </c>
      <c r="R83">
        <f t="shared" si="51"/>
        <v>77</v>
      </c>
      <c r="S83" s="4">
        <f t="shared" si="52"/>
        <v>-1</v>
      </c>
      <c r="T83" s="4"/>
      <c r="U83" s="3">
        <f>Y30</f>
        <v>994640745.7054276</v>
      </c>
      <c r="V83">
        <f>X30</f>
        <v>25</v>
      </c>
      <c r="X83">
        <f t="shared" si="53"/>
        <v>78</v>
      </c>
      <c r="Y83" s="3">
        <f t="shared" si="54"/>
        <v>0</v>
      </c>
      <c r="AA83" s="2">
        <v>91</v>
      </c>
      <c r="AB83" s="8">
        <v>0.126487</v>
      </c>
    </row>
    <row r="84" spans="1:28" ht="12.75">
      <c r="A84">
        <f t="shared" si="55"/>
        <v>79</v>
      </c>
      <c r="B84" s="1">
        <f t="shared" si="38"/>
        <v>0</v>
      </c>
      <c r="C84" s="1">
        <f t="shared" si="39"/>
        <v>0</v>
      </c>
      <c r="D84" s="1">
        <f t="shared" si="40"/>
        <v>1</v>
      </c>
      <c r="E84" s="1">
        <f t="shared" si="41"/>
        <v>1</v>
      </c>
      <c r="F84" s="9">
        <f>PRODUCT(D$6:D84)+PRODUCT(E$6:E84)-PRODUCT(D$6:D84)*PRODUCT(E$6:E84)</f>
        <v>0</v>
      </c>
      <c r="G84" s="3">
        <f t="shared" si="56"/>
        <v>0</v>
      </c>
      <c r="H84" s="3">
        <f t="shared" si="42"/>
        <v>0</v>
      </c>
      <c r="I84" s="4" t="e">
        <f>SUM(G85:G$107)/G84</f>
        <v>#DIV/0!</v>
      </c>
      <c r="J84" s="10">
        <f t="shared" si="43"/>
        <v>77</v>
      </c>
      <c r="K84" s="4">
        <f t="shared" si="44"/>
        <v>-2</v>
      </c>
      <c r="L84">
        <f t="shared" si="45"/>
        <v>77</v>
      </c>
      <c r="M84" s="4">
        <f t="shared" si="46"/>
        <v>-2</v>
      </c>
      <c r="N84">
        <f t="shared" si="47"/>
        <v>77</v>
      </c>
      <c r="O84" s="4">
        <f t="shared" si="48"/>
        <v>-2</v>
      </c>
      <c r="P84">
        <f t="shared" si="49"/>
        <v>77</v>
      </c>
      <c r="Q84" s="4">
        <f t="shared" si="50"/>
        <v>-2</v>
      </c>
      <c r="R84">
        <f t="shared" si="51"/>
        <v>77</v>
      </c>
      <c r="S84" s="4">
        <f t="shared" si="52"/>
        <v>-2</v>
      </c>
      <c r="T84" s="4"/>
      <c r="U84" s="3">
        <f>Y29</f>
        <v>995571781.7979808</v>
      </c>
      <c r="V84">
        <f>X29</f>
        <v>24</v>
      </c>
      <c r="X84">
        <f t="shared" si="53"/>
        <v>79</v>
      </c>
      <c r="Y84" s="3">
        <f t="shared" si="54"/>
        <v>0</v>
      </c>
      <c r="AA84" s="2">
        <v>92</v>
      </c>
      <c r="AB84" s="8">
        <v>0.137876</v>
      </c>
    </row>
    <row r="85" spans="1:28" ht="12.75">
      <c r="A85">
        <f t="shared" si="55"/>
        <v>80</v>
      </c>
      <c r="B85" s="1">
        <f t="shared" si="38"/>
        <v>0</v>
      </c>
      <c r="C85" s="1">
        <f t="shared" si="39"/>
        <v>0</v>
      </c>
      <c r="D85" s="1">
        <f t="shared" si="40"/>
        <v>1</v>
      </c>
      <c r="E85" s="1">
        <f t="shared" si="41"/>
        <v>1</v>
      </c>
      <c r="F85" s="9">
        <f>PRODUCT(D$6:D85)+PRODUCT(E$6:E85)-PRODUCT(D$6:D85)*PRODUCT(E$6:E85)</f>
        <v>0</v>
      </c>
      <c r="G85" s="3">
        <f t="shared" si="56"/>
        <v>0</v>
      </c>
      <c r="H85" s="3">
        <f t="shared" si="42"/>
        <v>0</v>
      </c>
      <c r="I85" s="4" t="e">
        <f>SUM(G86:G$107)/G85</f>
        <v>#DIV/0!</v>
      </c>
      <c r="J85" s="10">
        <f t="shared" si="43"/>
        <v>77</v>
      </c>
      <c r="K85" s="4">
        <f t="shared" si="44"/>
        <v>-3</v>
      </c>
      <c r="L85">
        <f t="shared" si="45"/>
        <v>77</v>
      </c>
      <c r="M85" s="4">
        <f t="shared" si="46"/>
        <v>-3</v>
      </c>
      <c r="N85">
        <f t="shared" si="47"/>
        <v>77</v>
      </c>
      <c r="O85" s="4">
        <f t="shared" si="48"/>
        <v>-3</v>
      </c>
      <c r="P85">
        <f t="shared" si="49"/>
        <v>77</v>
      </c>
      <c r="Q85" s="4">
        <f t="shared" si="50"/>
        <v>-3</v>
      </c>
      <c r="R85">
        <f t="shared" si="51"/>
        <v>77</v>
      </c>
      <c r="S85" s="4">
        <f t="shared" si="52"/>
        <v>-3</v>
      </c>
      <c r="T85" s="4"/>
      <c r="U85" s="3">
        <f>Y28</f>
        <v>996348655.622248</v>
      </c>
      <c r="V85">
        <f>X28</f>
        <v>23</v>
      </c>
      <c r="X85">
        <f t="shared" si="53"/>
        <v>80</v>
      </c>
      <c r="Y85" s="3">
        <f t="shared" si="54"/>
        <v>0</v>
      </c>
      <c r="AA85" s="2">
        <v>93</v>
      </c>
      <c r="AB85" s="8">
        <v>0.149419</v>
      </c>
    </row>
    <row r="86" spans="1:28" ht="12.75">
      <c r="A86">
        <f t="shared" si="55"/>
        <v>81</v>
      </c>
      <c r="B86" s="1">
        <f t="shared" si="38"/>
        <v>0</v>
      </c>
      <c r="C86" s="1">
        <f t="shared" si="39"/>
        <v>0</v>
      </c>
      <c r="D86" s="1">
        <f t="shared" si="40"/>
        <v>1</v>
      </c>
      <c r="E86" s="1">
        <f t="shared" si="41"/>
        <v>1</v>
      </c>
      <c r="F86" s="9">
        <f>PRODUCT(D$6:D86)+PRODUCT(E$6:E86)-PRODUCT(D$6:D86)*PRODUCT(E$6:E86)</f>
        <v>0</v>
      </c>
      <c r="G86" s="3">
        <f t="shared" si="56"/>
        <v>0</v>
      </c>
      <c r="H86" s="3">
        <f t="shared" si="42"/>
        <v>0</v>
      </c>
      <c r="I86" s="4" t="e">
        <f>SUM(G87:G$107)/G86</f>
        <v>#DIV/0!</v>
      </c>
      <c r="J86" s="10">
        <f t="shared" si="43"/>
        <v>77</v>
      </c>
      <c r="K86" s="4">
        <f t="shared" si="44"/>
        <v>-4</v>
      </c>
      <c r="L86">
        <f t="shared" si="45"/>
        <v>77</v>
      </c>
      <c r="M86" s="4">
        <f t="shared" si="46"/>
        <v>-4</v>
      </c>
      <c r="N86">
        <f t="shared" si="47"/>
        <v>77</v>
      </c>
      <c r="O86" s="4">
        <f t="shared" si="48"/>
        <v>-4</v>
      </c>
      <c r="P86">
        <f t="shared" si="49"/>
        <v>77</v>
      </c>
      <c r="Q86" s="4">
        <f t="shared" si="50"/>
        <v>-4</v>
      </c>
      <c r="R86">
        <f t="shared" si="51"/>
        <v>77</v>
      </c>
      <c r="S86" s="4">
        <f t="shared" si="52"/>
        <v>-4</v>
      </c>
      <c r="T86" s="4"/>
      <c r="U86" s="3">
        <f>Y27</f>
        <v>996999298.6856211</v>
      </c>
      <c r="V86">
        <f>X27</f>
        <v>22</v>
      </c>
      <c r="X86">
        <f t="shared" si="53"/>
        <v>81</v>
      </c>
      <c r="Y86" s="3">
        <f t="shared" si="54"/>
        <v>0</v>
      </c>
      <c r="AA86" s="2">
        <v>94</v>
      </c>
      <c r="AB86" s="8">
        <v>0.161176</v>
      </c>
    </row>
    <row r="87" spans="1:28" ht="12.75">
      <c r="A87">
        <f t="shared" si="55"/>
        <v>82</v>
      </c>
      <c r="B87" s="1">
        <f t="shared" si="38"/>
        <v>0</v>
      </c>
      <c r="C87" s="1">
        <f t="shared" si="39"/>
        <v>0</v>
      </c>
      <c r="D87" s="1">
        <f t="shared" si="40"/>
        <v>1</v>
      </c>
      <c r="E87" s="1">
        <f t="shared" si="41"/>
        <v>1</v>
      </c>
      <c r="F87" s="9">
        <f>PRODUCT(D$6:D87)+PRODUCT(E$6:E87)-PRODUCT(D$6:D87)*PRODUCT(E$6:E87)</f>
        <v>0</v>
      </c>
      <c r="G87" s="3">
        <f t="shared" si="56"/>
        <v>0</v>
      </c>
      <c r="H87" s="3">
        <f t="shared" si="42"/>
        <v>0</v>
      </c>
      <c r="I87" s="4" t="e">
        <f>SUM(G88:G$107)/G87</f>
        <v>#DIV/0!</v>
      </c>
      <c r="J87" s="10">
        <f t="shared" si="43"/>
        <v>77</v>
      </c>
      <c r="K87" s="4">
        <f t="shared" si="44"/>
        <v>-5</v>
      </c>
      <c r="L87">
        <f t="shared" si="45"/>
        <v>77</v>
      </c>
      <c r="M87" s="4">
        <f t="shared" si="46"/>
        <v>-5</v>
      </c>
      <c r="N87">
        <f t="shared" si="47"/>
        <v>77</v>
      </c>
      <c r="O87" s="4">
        <f t="shared" si="48"/>
        <v>-5</v>
      </c>
      <c r="P87">
        <f t="shared" si="49"/>
        <v>77</v>
      </c>
      <c r="Q87" s="4">
        <f t="shared" si="50"/>
        <v>-5</v>
      </c>
      <c r="R87">
        <f t="shared" si="51"/>
        <v>77</v>
      </c>
      <c r="S87" s="4">
        <f t="shared" si="52"/>
        <v>-5</v>
      </c>
      <c r="T87" s="4"/>
      <c r="U87" s="3">
        <f>Y26</f>
        <v>997545532.0152335</v>
      </c>
      <c r="V87">
        <f>X26</f>
        <v>21</v>
      </c>
      <c r="X87">
        <f t="shared" si="53"/>
        <v>82</v>
      </c>
      <c r="Y87" s="3">
        <f t="shared" si="54"/>
        <v>0</v>
      </c>
      <c r="AA87" s="2">
        <v>95</v>
      </c>
      <c r="AB87" s="8">
        <v>0.173067</v>
      </c>
    </row>
    <row r="88" spans="1:28" ht="12.75">
      <c r="A88">
        <f t="shared" si="55"/>
        <v>83</v>
      </c>
      <c r="B88" s="1">
        <f t="shared" si="38"/>
        <v>0</v>
      </c>
      <c r="C88" s="1">
        <f t="shared" si="39"/>
        <v>0</v>
      </c>
      <c r="D88" s="1">
        <f t="shared" si="40"/>
        <v>1</v>
      </c>
      <c r="E88" s="1">
        <f t="shared" si="41"/>
        <v>1</v>
      </c>
      <c r="F88" s="9">
        <f>PRODUCT(D$6:D88)+PRODUCT(E$6:E88)-PRODUCT(D$6:D88)*PRODUCT(E$6:E88)</f>
        <v>0</v>
      </c>
      <c r="G88" s="3">
        <f t="shared" si="56"/>
        <v>0</v>
      </c>
      <c r="H88" s="3">
        <f t="shared" si="42"/>
        <v>0</v>
      </c>
      <c r="I88" s="4" t="e">
        <f>SUM(G89:G$107)/G88</f>
        <v>#DIV/0!</v>
      </c>
      <c r="J88" s="10">
        <f t="shared" si="43"/>
        <v>77</v>
      </c>
      <c r="K88" s="4">
        <f t="shared" si="44"/>
        <v>-6</v>
      </c>
      <c r="L88">
        <f t="shared" si="45"/>
        <v>77</v>
      </c>
      <c r="M88" s="4">
        <f t="shared" si="46"/>
        <v>-6</v>
      </c>
      <c r="N88">
        <f t="shared" si="47"/>
        <v>77</v>
      </c>
      <c r="O88" s="4">
        <f t="shared" si="48"/>
        <v>-6</v>
      </c>
      <c r="P88">
        <f t="shared" si="49"/>
        <v>77</v>
      </c>
      <c r="Q88" s="4">
        <f t="shared" si="50"/>
        <v>-6</v>
      </c>
      <c r="R88">
        <f t="shared" si="51"/>
        <v>77</v>
      </c>
      <c r="S88" s="4">
        <f t="shared" si="52"/>
        <v>-6</v>
      </c>
      <c r="T88" s="4"/>
      <c r="U88" s="3">
        <f>Y25</f>
        <v>998004640.555391</v>
      </c>
      <c r="V88">
        <f>X25</f>
        <v>20</v>
      </c>
      <c r="X88">
        <f t="shared" si="53"/>
        <v>83</v>
      </c>
      <c r="Y88" s="3">
        <f t="shared" si="54"/>
        <v>0</v>
      </c>
      <c r="AA88" s="2">
        <v>96</v>
      </c>
      <c r="AB88" s="8">
        <v>0.185008</v>
      </c>
    </row>
    <row r="89" spans="1:28" ht="12.75">
      <c r="A89">
        <f t="shared" si="55"/>
        <v>84</v>
      </c>
      <c r="B89" s="1">
        <f t="shared" si="38"/>
        <v>0</v>
      </c>
      <c r="C89" s="1">
        <f t="shared" si="39"/>
        <v>0</v>
      </c>
      <c r="D89" s="1">
        <f t="shared" si="40"/>
        <v>1</v>
      </c>
      <c r="E89" s="1">
        <f t="shared" si="41"/>
        <v>1</v>
      </c>
      <c r="F89" s="9">
        <f>PRODUCT(D$6:D89)+PRODUCT(E$6:E89)-PRODUCT(D$6:D89)*PRODUCT(E$6:E89)</f>
        <v>0</v>
      </c>
      <c r="G89" s="3">
        <f t="shared" si="56"/>
        <v>0</v>
      </c>
      <c r="H89" s="3">
        <f t="shared" si="42"/>
        <v>0</v>
      </c>
      <c r="I89" s="4" t="e">
        <f>SUM(G90:G$107)/G89</f>
        <v>#DIV/0!</v>
      </c>
      <c r="J89" s="10">
        <f t="shared" si="43"/>
        <v>77</v>
      </c>
      <c r="K89" s="4">
        <f t="shared" si="44"/>
        <v>-7</v>
      </c>
      <c r="L89">
        <f t="shared" si="45"/>
        <v>77</v>
      </c>
      <c r="M89" s="4">
        <f t="shared" si="46"/>
        <v>-7</v>
      </c>
      <c r="N89">
        <f t="shared" si="47"/>
        <v>77</v>
      </c>
      <c r="O89" s="4">
        <f t="shared" si="48"/>
        <v>-7</v>
      </c>
      <c r="P89">
        <f t="shared" si="49"/>
        <v>77</v>
      </c>
      <c r="Q89" s="4">
        <f t="shared" si="50"/>
        <v>-7</v>
      </c>
      <c r="R89">
        <f t="shared" si="51"/>
        <v>77</v>
      </c>
      <c r="S89" s="4">
        <f t="shared" si="52"/>
        <v>-7</v>
      </c>
      <c r="T89" s="4"/>
      <c r="U89" s="3">
        <f>Y24</f>
        <v>998390107.0594786</v>
      </c>
      <c r="V89">
        <f>X24</f>
        <v>19</v>
      </c>
      <c r="X89">
        <f t="shared" si="53"/>
        <v>84</v>
      </c>
      <c r="Y89" s="3">
        <f t="shared" si="54"/>
        <v>0</v>
      </c>
      <c r="AA89" s="2">
        <v>97</v>
      </c>
      <c r="AB89" s="8">
        <v>0.19692</v>
      </c>
    </row>
    <row r="90" spans="1:28" ht="12.75">
      <c r="A90">
        <f t="shared" si="55"/>
        <v>85</v>
      </c>
      <c r="B90" s="1">
        <f t="shared" si="38"/>
        <v>0</v>
      </c>
      <c r="C90" s="1">
        <f t="shared" si="39"/>
        <v>0</v>
      </c>
      <c r="D90" s="1">
        <f t="shared" si="40"/>
        <v>1</v>
      </c>
      <c r="E90" s="1">
        <f t="shared" si="41"/>
        <v>1</v>
      </c>
      <c r="F90" s="9">
        <f>PRODUCT(D$6:D90)+PRODUCT(E$6:E90)-PRODUCT(D$6:D90)*PRODUCT(E$6:E90)</f>
        <v>0</v>
      </c>
      <c r="G90" s="3">
        <f t="shared" si="56"/>
        <v>0</v>
      </c>
      <c r="H90" s="3">
        <f t="shared" si="42"/>
        <v>0</v>
      </c>
      <c r="I90" s="4" t="e">
        <f>SUM(G91:G$107)/G90</f>
        <v>#DIV/0!</v>
      </c>
      <c r="J90" s="10">
        <f t="shared" si="43"/>
        <v>77</v>
      </c>
      <c r="K90" s="4">
        <f t="shared" si="44"/>
        <v>-8</v>
      </c>
      <c r="L90">
        <f t="shared" si="45"/>
        <v>77</v>
      </c>
      <c r="M90" s="4">
        <f t="shared" si="46"/>
        <v>-8</v>
      </c>
      <c r="N90">
        <f t="shared" si="47"/>
        <v>77</v>
      </c>
      <c r="O90" s="4">
        <f t="shared" si="48"/>
        <v>-8</v>
      </c>
      <c r="P90">
        <f t="shared" si="49"/>
        <v>77</v>
      </c>
      <c r="Q90" s="4">
        <f t="shared" si="50"/>
        <v>-8</v>
      </c>
      <c r="R90">
        <f t="shared" si="51"/>
        <v>77</v>
      </c>
      <c r="S90" s="4">
        <f t="shared" si="52"/>
        <v>-8</v>
      </c>
      <c r="T90" s="4"/>
      <c r="U90" s="3">
        <f>Y23</f>
        <v>998712389.7941929</v>
      </c>
      <c r="V90">
        <f>X23</f>
        <v>18</v>
      </c>
      <c r="X90">
        <f t="shared" si="53"/>
        <v>85</v>
      </c>
      <c r="Y90" s="3">
        <f t="shared" si="54"/>
        <v>0</v>
      </c>
      <c r="AA90" s="2">
        <v>98</v>
      </c>
      <c r="AB90" s="8">
        <v>0.210337</v>
      </c>
    </row>
    <row r="91" spans="1:28" ht="12.75">
      <c r="A91">
        <f t="shared" si="55"/>
        <v>86</v>
      </c>
      <c r="B91" s="1">
        <f t="shared" si="38"/>
        <v>0</v>
      </c>
      <c r="C91" s="1">
        <f t="shared" si="39"/>
        <v>0</v>
      </c>
      <c r="D91" s="1">
        <f t="shared" si="40"/>
        <v>1</v>
      </c>
      <c r="E91" s="1">
        <f t="shared" si="41"/>
        <v>1</v>
      </c>
      <c r="F91" s="9">
        <f>PRODUCT(D$6:D91)+PRODUCT(E$6:E91)-PRODUCT(D$6:D91)*PRODUCT(E$6:E91)</f>
        <v>0</v>
      </c>
      <c r="G91" s="3">
        <f t="shared" si="56"/>
        <v>0</v>
      </c>
      <c r="H91" s="3">
        <f t="shared" si="42"/>
        <v>0</v>
      </c>
      <c r="I91" s="4" t="e">
        <f>SUM(G92:G$107)/G91</f>
        <v>#DIV/0!</v>
      </c>
      <c r="J91" s="10">
        <f t="shared" si="43"/>
        <v>77</v>
      </c>
      <c r="K91" s="4">
        <f t="shared" si="44"/>
        <v>-9</v>
      </c>
      <c r="L91">
        <f t="shared" si="45"/>
        <v>77</v>
      </c>
      <c r="M91" s="4">
        <f t="shared" si="46"/>
        <v>-9</v>
      </c>
      <c r="N91">
        <f t="shared" si="47"/>
        <v>77</v>
      </c>
      <c r="O91" s="4">
        <f t="shared" si="48"/>
        <v>-9</v>
      </c>
      <c r="P91">
        <f t="shared" si="49"/>
        <v>77</v>
      </c>
      <c r="Q91" s="4">
        <f t="shared" si="50"/>
        <v>-9</v>
      </c>
      <c r="R91">
        <f t="shared" si="51"/>
        <v>77</v>
      </c>
      <c r="S91" s="4">
        <f t="shared" si="52"/>
        <v>-9</v>
      </c>
      <c r="T91" s="4"/>
      <c r="U91" s="3">
        <f>Y22</f>
        <v>998979563.7990288</v>
      </c>
      <c r="V91">
        <f>X22</f>
        <v>17</v>
      </c>
      <c r="X91">
        <f t="shared" si="53"/>
        <v>86</v>
      </c>
      <c r="Y91" s="3">
        <f t="shared" si="54"/>
        <v>0</v>
      </c>
      <c r="AA91" s="2">
        <v>99</v>
      </c>
      <c r="AB91" s="8">
        <v>0.224861</v>
      </c>
    </row>
    <row r="92" spans="1:28" ht="12.75">
      <c r="A92">
        <f t="shared" si="55"/>
        <v>87</v>
      </c>
      <c r="B92" s="1">
        <f t="shared" si="38"/>
        <v>0</v>
      </c>
      <c r="C92" s="1">
        <f t="shared" si="39"/>
        <v>0</v>
      </c>
      <c r="D92" s="1">
        <f t="shared" si="40"/>
        <v>1</v>
      </c>
      <c r="E92" s="1">
        <f t="shared" si="41"/>
        <v>1</v>
      </c>
      <c r="F92" s="9">
        <f>PRODUCT(D$6:D92)+PRODUCT(E$6:E92)-PRODUCT(D$6:D92)*PRODUCT(E$6:E92)</f>
        <v>0</v>
      </c>
      <c r="G92" s="3">
        <f t="shared" si="56"/>
        <v>0</v>
      </c>
      <c r="H92" s="3">
        <f t="shared" si="42"/>
        <v>0</v>
      </c>
      <c r="I92" s="4" t="e">
        <f>SUM(G93:G$107)/G92</f>
        <v>#DIV/0!</v>
      </c>
      <c r="J92" s="10">
        <f t="shared" si="43"/>
        <v>77</v>
      </c>
      <c r="K92" s="4">
        <f t="shared" si="44"/>
        <v>-10</v>
      </c>
      <c r="L92">
        <f t="shared" si="45"/>
        <v>77</v>
      </c>
      <c r="M92" s="4">
        <f t="shared" si="46"/>
        <v>-10</v>
      </c>
      <c r="N92">
        <f t="shared" si="47"/>
        <v>77</v>
      </c>
      <c r="O92" s="4">
        <f t="shared" si="48"/>
        <v>-10</v>
      </c>
      <c r="P92">
        <f t="shared" si="49"/>
        <v>77</v>
      </c>
      <c r="Q92" s="4">
        <f t="shared" si="50"/>
        <v>-10</v>
      </c>
      <c r="R92">
        <f t="shared" si="51"/>
        <v>77</v>
      </c>
      <c r="S92" s="4">
        <f t="shared" si="52"/>
        <v>-10</v>
      </c>
      <c r="T92" s="4"/>
      <c r="U92" s="3">
        <f>Y21</f>
        <v>999199308.532685</v>
      </c>
      <c r="V92">
        <f>X21</f>
        <v>16</v>
      </c>
      <c r="X92">
        <f t="shared" si="53"/>
        <v>87</v>
      </c>
      <c r="Y92" s="3">
        <f t="shared" si="54"/>
        <v>0</v>
      </c>
      <c r="AA92" s="2">
        <v>100</v>
      </c>
      <c r="AB92" s="8">
        <v>0.241017</v>
      </c>
    </row>
    <row r="93" spans="1:28" ht="12.75">
      <c r="A93">
        <f t="shared" si="55"/>
        <v>88</v>
      </c>
      <c r="B93" s="1">
        <f t="shared" si="38"/>
        <v>0</v>
      </c>
      <c r="C93" s="1">
        <f t="shared" si="39"/>
        <v>0</v>
      </c>
      <c r="D93" s="1">
        <f t="shared" si="40"/>
        <v>1</v>
      </c>
      <c r="E93" s="1">
        <f t="shared" si="41"/>
        <v>1</v>
      </c>
      <c r="F93" s="9">
        <f>PRODUCT(D$6:D93)+PRODUCT(E$6:E93)-PRODUCT(D$6:D93)*PRODUCT(E$6:E93)</f>
        <v>0</v>
      </c>
      <c r="G93" s="3">
        <f t="shared" si="56"/>
        <v>0</v>
      </c>
      <c r="H93" s="3">
        <f t="shared" si="42"/>
        <v>0</v>
      </c>
      <c r="I93" s="4" t="e">
        <f>SUM(G94:G$107)/G93</f>
        <v>#DIV/0!</v>
      </c>
      <c r="J93" s="10">
        <f t="shared" si="43"/>
        <v>77</v>
      </c>
      <c r="K93" s="4">
        <f t="shared" si="44"/>
        <v>-11</v>
      </c>
      <c r="L93">
        <f t="shared" si="45"/>
        <v>77</v>
      </c>
      <c r="M93" s="4">
        <f t="shared" si="46"/>
        <v>-11</v>
      </c>
      <c r="N93">
        <f t="shared" si="47"/>
        <v>77</v>
      </c>
      <c r="O93" s="4">
        <f t="shared" si="48"/>
        <v>-11</v>
      </c>
      <c r="P93">
        <f t="shared" si="49"/>
        <v>77</v>
      </c>
      <c r="Q93" s="4">
        <f t="shared" si="50"/>
        <v>-11</v>
      </c>
      <c r="R93">
        <f t="shared" si="51"/>
        <v>77</v>
      </c>
      <c r="S93" s="4">
        <f t="shared" si="52"/>
        <v>-11</v>
      </c>
      <c r="T93" s="4"/>
      <c r="U93" s="3">
        <f>Y20</f>
        <v>999378516.3423296</v>
      </c>
      <c r="V93">
        <f>X20</f>
        <v>15</v>
      </c>
      <c r="X93">
        <f t="shared" si="53"/>
        <v>88</v>
      </c>
      <c r="Y93" s="3">
        <f t="shared" si="54"/>
        <v>0</v>
      </c>
      <c r="AA93" s="2">
        <v>101</v>
      </c>
      <c r="AB93" s="8">
        <v>0.259334</v>
      </c>
    </row>
    <row r="94" spans="1:28" ht="12.75">
      <c r="A94">
        <f t="shared" si="55"/>
        <v>89</v>
      </c>
      <c r="B94" s="1">
        <f t="shared" si="38"/>
        <v>0</v>
      </c>
      <c r="C94" s="1">
        <f t="shared" si="39"/>
        <v>0</v>
      </c>
      <c r="D94" s="1">
        <f t="shared" si="40"/>
        <v>1</v>
      </c>
      <c r="E94" s="1">
        <f t="shared" si="41"/>
        <v>1</v>
      </c>
      <c r="F94" s="9">
        <f>PRODUCT(D$6:D94)+PRODUCT(E$6:E94)-PRODUCT(D$6:D94)*PRODUCT(E$6:E94)</f>
        <v>0</v>
      </c>
      <c r="G94" s="3">
        <f t="shared" si="56"/>
        <v>0</v>
      </c>
      <c r="H94" s="3">
        <f t="shared" si="42"/>
        <v>0</v>
      </c>
      <c r="I94" s="4" t="e">
        <f>SUM(G95:G$107)/G94</f>
        <v>#DIV/0!</v>
      </c>
      <c r="J94" s="10">
        <f t="shared" si="43"/>
        <v>77</v>
      </c>
      <c r="K94" s="4">
        <f t="shared" si="44"/>
        <v>-12</v>
      </c>
      <c r="L94">
        <f t="shared" si="45"/>
        <v>77</v>
      </c>
      <c r="M94" s="4">
        <f t="shared" si="46"/>
        <v>-12</v>
      </c>
      <c r="N94">
        <f t="shared" si="47"/>
        <v>77</v>
      </c>
      <c r="O94" s="4">
        <f t="shared" si="48"/>
        <v>-12</v>
      </c>
      <c r="P94">
        <f t="shared" si="49"/>
        <v>77</v>
      </c>
      <c r="Q94" s="4">
        <f t="shared" si="50"/>
        <v>-12</v>
      </c>
      <c r="R94">
        <f t="shared" si="51"/>
        <v>77</v>
      </c>
      <c r="S94" s="4">
        <f t="shared" si="52"/>
        <v>-12</v>
      </c>
      <c r="T94" s="4"/>
      <c r="U94" s="3">
        <f>Y19</f>
        <v>999523376.2202349</v>
      </c>
      <c r="V94">
        <f>X19</f>
        <v>14</v>
      </c>
      <c r="X94">
        <f t="shared" si="53"/>
        <v>89</v>
      </c>
      <c r="Y94" s="3">
        <f t="shared" si="54"/>
        <v>0</v>
      </c>
      <c r="AA94" s="2">
        <v>102</v>
      </c>
      <c r="AB94" s="8">
        <v>0.280356</v>
      </c>
    </row>
    <row r="95" spans="1:28" ht="12.75">
      <c r="A95">
        <f t="shared" si="55"/>
        <v>90</v>
      </c>
      <c r="B95" s="1">
        <f t="shared" si="38"/>
        <v>0</v>
      </c>
      <c r="C95" s="1">
        <f t="shared" si="39"/>
        <v>0</v>
      </c>
      <c r="D95" s="1">
        <f t="shared" si="40"/>
        <v>1</v>
      </c>
      <c r="E95" s="1">
        <f t="shared" si="41"/>
        <v>1</v>
      </c>
      <c r="F95" s="9">
        <f>PRODUCT(D$6:D95)+PRODUCT(E$6:E95)-PRODUCT(D$6:D95)*PRODUCT(E$6:E95)</f>
        <v>0</v>
      </c>
      <c r="G95" s="3">
        <f t="shared" si="56"/>
        <v>0</v>
      </c>
      <c r="H95" s="3">
        <f t="shared" si="42"/>
        <v>0</v>
      </c>
      <c r="I95" s="4" t="e">
        <f>SUM(G96:G$107)/G95</f>
        <v>#DIV/0!</v>
      </c>
      <c r="J95" s="10">
        <f t="shared" si="43"/>
        <v>77</v>
      </c>
      <c r="K95" s="4">
        <f t="shared" si="44"/>
        <v>-13</v>
      </c>
      <c r="L95">
        <f t="shared" si="45"/>
        <v>77</v>
      </c>
      <c r="M95" s="4">
        <f t="shared" si="46"/>
        <v>-13</v>
      </c>
      <c r="N95">
        <f t="shared" si="47"/>
        <v>77</v>
      </c>
      <c r="O95" s="4">
        <f t="shared" si="48"/>
        <v>-13</v>
      </c>
      <c r="P95">
        <f t="shared" si="49"/>
        <v>77</v>
      </c>
      <c r="Q95" s="4">
        <f t="shared" si="50"/>
        <v>-13</v>
      </c>
      <c r="R95">
        <f t="shared" si="51"/>
        <v>77</v>
      </c>
      <c r="S95" s="4">
        <f t="shared" si="52"/>
        <v>-13</v>
      </c>
      <c r="T95" s="4"/>
      <c r="U95" s="3">
        <f>Y18</f>
        <v>999639352.8539159</v>
      </c>
      <c r="V95">
        <f>X18</f>
        <v>13</v>
      </c>
      <c r="X95">
        <f t="shared" si="53"/>
        <v>90</v>
      </c>
      <c r="Y95" s="3">
        <f t="shared" si="54"/>
        <v>0</v>
      </c>
      <c r="AA95" s="2">
        <v>103</v>
      </c>
      <c r="AB95" s="8">
        <v>0.303142</v>
      </c>
    </row>
    <row r="96" spans="1:28" ht="12.75">
      <c r="A96">
        <f t="shared" si="55"/>
        <v>91</v>
      </c>
      <c r="B96" s="1">
        <f t="shared" si="38"/>
        <v>0</v>
      </c>
      <c r="C96" s="1">
        <f t="shared" si="39"/>
        <v>0</v>
      </c>
      <c r="D96" s="1">
        <f t="shared" si="40"/>
        <v>1</v>
      </c>
      <c r="E96" s="1">
        <f t="shared" si="41"/>
        <v>1</v>
      </c>
      <c r="F96" s="9">
        <f>PRODUCT(D$6:D96)+PRODUCT(E$6:E96)-PRODUCT(D$6:D96)*PRODUCT(E$6:E96)</f>
        <v>0</v>
      </c>
      <c r="G96" s="3">
        <f t="shared" si="56"/>
        <v>0</v>
      </c>
      <c r="H96" s="3">
        <f t="shared" si="42"/>
        <v>0</v>
      </c>
      <c r="I96" s="4" t="e">
        <f>SUM(G97:G$107)/G96</f>
        <v>#DIV/0!</v>
      </c>
      <c r="J96" s="10">
        <f t="shared" si="43"/>
        <v>77</v>
      </c>
      <c r="K96" s="4">
        <f t="shared" si="44"/>
        <v>-14</v>
      </c>
      <c r="L96">
        <f t="shared" si="45"/>
        <v>77</v>
      </c>
      <c r="M96" s="4">
        <f t="shared" si="46"/>
        <v>-14</v>
      </c>
      <c r="N96">
        <f t="shared" si="47"/>
        <v>77</v>
      </c>
      <c r="O96" s="4">
        <f t="shared" si="48"/>
        <v>-14</v>
      </c>
      <c r="P96">
        <f t="shared" si="49"/>
        <v>77</v>
      </c>
      <c r="Q96" s="4">
        <f t="shared" si="50"/>
        <v>-14</v>
      </c>
      <c r="R96">
        <f t="shared" si="51"/>
        <v>77</v>
      </c>
      <c r="S96" s="4">
        <f t="shared" si="52"/>
        <v>-14</v>
      </c>
      <c r="T96" s="4"/>
      <c r="U96" s="3">
        <f>Y17</f>
        <v>999731430.9995377</v>
      </c>
      <c r="V96">
        <f>X17</f>
        <v>12</v>
      </c>
      <c r="X96">
        <f t="shared" si="53"/>
        <v>91</v>
      </c>
      <c r="Y96" s="3">
        <f t="shared" si="54"/>
        <v>0</v>
      </c>
      <c r="AA96" s="2">
        <v>104</v>
      </c>
      <c r="AB96" s="8">
        <v>0.329482</v>
      </c>
    </row>
    <row r="97" spans="1:28" ht="12.75">
      <c r="A97">
        <f t="shared" si="55"/>
        <v>92</v>
      </c>
      <c r="B97" s="1">
        <f t="shared" si="38"/>
        <v>0</v>
      </c>
      <c r="C97" s="1">
        <f t="shared" si="39"/>
        <v>0</v>
      </c>
      <c r="D97" s="1">
        <f t="shared" si="40"/>
        <v>1</v>
      </c>
      <c r="E97" s="1">
        <f t="shared" si="41"/>
        <v>1</v>
      </c>
      <c r="F97" s="9">
        <f>PRODUCT(D$6:D97)+PRODUCT(E$6:E97)-PRODUCT(D$6:D97)*PRODUCT(E$6:E97)</f>
        <v>0</v>
      </c>
      <c r="G97" s="3">
        <f t="shared" si="56"/>
        <v>0</v>
      </c>
      <c r="H97" s="3">
        <f t="shared" si="42"/>
        <v>0</v>
      </c>
      <c r="I97" s="4" t="e">
        <f>SUM(G98:G$107)/G97</f>
        <v>#DIV/0!</v>
      </c>
      <c r="J97" s="10">
        <f t="shared" si="43"/>
        <v>77</v>
      </c>
      <c r="K97" s="4">
        <f t="shared" si="44"/>
        <v>-15</v>
      </c>
      <c r="L97">
        <f t="shared" si="45"/>
        <v>77</v>
      </c>
      <c r="M97" s="4">
        <f t="shared" si="46"/>
        <v>-15</v>
      </c>
      <c r="N97">
        <f t="shared" si="47"/>
        <v>77</v>
      </c>
      <c r="O97" s="4">
        <f t="shared" si="48"/>
        <v>-15</v>
      </c>
      <c r="P97">
        <f t="shared" si="49"/>
        <v>77</v>
      </c>
      <c r="Q97" s="4">
        <f t="shared" si="50"/>
        <v>-15</v>
      </c>
      <c r="R97">
        <f t="shared" si="51"/>
        <v>77</v>
      </c>
      <c r="S97" s="4">
        <f t="shared" si="52"/>
        <v>-15</v>
      </c>
      <c r="T97" s="4"/>
      <c r="U97" s="3">
        <f>Y16</f>
        <v>999803640.5432982</v>
      </c>
      <c r="V97">
        <f>X16</f>
        <v>11</v>
      </c>
      <c r="X97">
        <f t="shared" si="53"/>
        <v>92</v>
      </c>
      <c r="Y97" s="3">
        <f t="shared" si="54"/>
        <v>0</v>
      </c>
      <c r="AA97" s="2">
        <v>105</v>
      </c>
      <c r="AB97" s="8">
        <v>0.359886</v>
      </c>
    </row>
    <row r="98" spans="1:28" ht="12.75">
      <c r="A98">
        <f t="shared" si="55"/>
        <v>93</v>
      </c>
      <c r="B98" s="1">
        <f t="shared" si="38"/>
        <v>0</v>
      </c>
      <c r="C98" s="1">
        <f t="shared" si="39"/>
        <v>0</v>
      </c>
      <c r="D98" s="1">
        <f t="shared" si="40"/>
        <v>1</v>
      </c>
      <c r="E98" s="1">
        <f t="shared" si="41"/>
        <v>1</v>
      </c>
      <c r="F98" s="9">
        <f>PRODUCT(D$6:D98)+PRODUCT(E$6:E98)-PRODUCT(D$6:D98)*PRODUCT(E$6:E98)</f>
        <v>0</v>
      </c>
      <c r="G98" s="3">
        <f t="shared" si="56"/>
        <v>0</v>
      </c>
      <c r="H98" s="3">
        <f t="shared" si="42"/>
        <v>0</v>
      </c>
      <c r="I98" s="4" t="e">
        <f>SUM(G99:G$107)/G98</f>
        <v>#DIV/0!</v>
      </c>
      <c r="J98" s="10">
        <f t="shared" si="43"/>
        <v>77</v>
      </c>
      <c r="K98" s="4">
        <f t="shared" si="44"/>
        <v>-16</v>
      </c>
      <c r="L98">
        <f t="shared" si="45"/>
        <v>77</v>
      </c>
      <c r="M98" s="4">
        <f t="shared" si="46"/>
        <v>-16</v>
      </c>
      <c r="N98">
        <f t="shared" si="47"/>
        <v>77</v>
      </c>
      <c r="O98" s="4">
        <f t="shared" si="48"/>
        <v>-16</v>
      </c>
      <c r="P98">
        <f t="shared" si="49"/>
        <v>77</v>
      </c>
      <c r="Q98" s="4">
        <f t="shared" si="50"/>
        <v>-16</v>
      </c>
      <c r="R98">
        <f t="shared" si="51"/>
        <v>77</v>
      </c>
      <c r="S98" s="4">
        <f t="shared" si="52"/>
        <v>-16</v>
      </c>
      <c r="T98" s="4"/>
      <c r="U98" s="3">
        <f>Y15</f>
        <v>999859535.9830735</v>
      </c>
      <c r="V98">
        <f>X15</f>
        <v>10</v>
      </c>
      <c r="X98">
        <f t="shared" si="53"/>
        <v>93</v>
      </c>
      <c r="Y98" s="3">
        <f t="shared" si="54"/>
        <v>0</v>
      </c>
      <c r="AA98" s="2">
        <v>106</v>
      </c>
      <c r="AB98" s="8">
        <v>0.394865</v>
      </c>
    </row>
    <row r="99" spans="1:28" ht="12.75">
      <c r="A99">
        <f t="shared" si="55"/>
        <v>94</v>
      </c>
      <c r="B99" s="1">
        <f t="shared" si="38"/>
        <v>0</v>
      </c>
      <c r="C99" s="1">
        <f t="shared" si="39"/>
        <v>0</v>
      </c>
      <c r="D99" s="1">
        <f t="shared" si="40"/>
        <v>1</v>
      </c>
      <c r="E99" s="1">
        <f t="shared" si="41"/>
        <v>1</v>
      </c>
      <c r="F99" s="9">
        <f>PRODUCT(D$6:D99)+PRODUCT(E$6:E99)-PRODUCT(D$6:D99)*PRODUCT(E$6:E99)</f>
        <v>0</v>
      </c>
      <c r="G99" s="3">
        <f t="shared" si="56"/>
        <v>0</v>
      </c>
      <c r="H99" s="3">
        <f t="shared" si="42"/>
        <v>0</v>
      </c>
      <c r="I99" s="4" t="e">
        <f>SUM(G100:G$107)/G99</f>
        <v>#DIV/0!</v>
      </c>
      <c r="J99" s="10">
        <f t="shared" si="43"/>
        <v>77</v>
      </c>
      <c r="K99" s="4">
        <f t="shared" si="44"/>
        <v>-17</v>
      </c>
      <c r="L99">
        <f t="shared" si="45"/>
        <v>77</v>
      </c>
      <c r="M99" s="4">
        <f t="shared" si="46"/>
        <v>-17</v>
      </c>
      <c r="N99">
        <f t="shared" si="47"/>
        <v>77</v>
      </c>
      <c r="O99" s="4">
        <f t="shared" si="48"/>
        <v>-17</v>
      </c>
      <c r="P99">
        <f t="shared" si="49"/>
        <v>77</v>
      </c>
      <c r="Q99" s="4">
        <f t="shared" si="50"/>
        <v>-17</v>
      </c>
      <c r="R99">
        <f t="shared" si="51"/>
        <v>77</v>
      </c>
      <c r="S99" s="4">
        <f t="shared" si="52"/>
        <v>-17</v>
      </c>
      <c r="T99" s="4"/>
      <c r="U99" s="3">
        <f>Y14</f>
        <v>999902141.8357043</v>
      </c>
      <c r="V99">
        <f>X14</f>
        <v>9</v>
      </c>
      <c r="X99">
        <f t="shared" si="53"/>
        <v>94</v>
      </c>
      <c r="Y99" s="3">
        <f t="shared" si="54"/>
        <v>0</v>
      </c>
      <c r="AA99" s="2">
        <v>107</v>
      </c>
      <c r="AB99" s="8">
        <v>0.434933</v>
      </c>
    </row>
    <row r="100" spans="1:28" ht="12.75">
      <c r="A100">
        <f t="shared" si="55"/>
        <v>95</v>
      </c>
      <c r="B100" s="1">
        <f t="shared" si="38"/>
        <v>0</v>
      </c>
      <c r="C100" s="1">
        <f t="shared" si="39"/>
        <v>0</v>
      </c>
      <c r="D100" s="1">
        <f t="shared" si="40"/>
        <v>1</v>
      </c>
      <c r="E100" s="1">
        <f t="shared" si="41"/>
        <v>1</v>
      </c>
      <c r="F100" s="9">
        <f>PRODUCT(D$6:D100)+PRODUCT(E$6:E100)-PRODUCT(D$6:D100)*PRODUCT(E$6:E100)</f>
        <v>0</v>
      </c>
      <c r="G100" s="3">
        <f t="shared" si="56"/>
        <v>0</v>
      </c>
      <c r="H100" s="3">
        <f t="shared" si="42"/>
        <v>0</v>
      </c>
      <c r="I100" s="4" t="e">
        <f>SUM(G101:G$107)/G100</f>
        <v>#DIV/0!</v>
      </c>
      <c r="J100" s="10">
        <f t="shared" si="43"/>
        <v>77</v>
      </c>
      <c r="K100" s="4">
        <f t="shared" si="44"/>
        <v>-18</v>
      </c>
      <c r="L100">
        <f t="shared" si="45"/>
        <v>77</v>
      </c>
      <c r="M100" s="4">
        <f t="shared" si="46"/>
        <v>-18</v>
      </c>
      <c r="N100">
        <f t="shared" si="47"/>
        <v>77</v>
      </c>
      <c r="O100" s="4">
        <f t="shared" si="48"/>
        <v>-18</v>
      </c>
      <c r="P100">
        <f t="shared" si="49"/>
        <v>77</v>
      </c>
      <c r="Q100" s="4">
        <f t="shared" si="50"/>
        <v>-18</v>
      </c>
      <c r="R100">
        <f t="shared" si="51"/>
        <v>77</v>
      </c>
      <c r="S100" s="4">
        <f t="shared" si="52"/>
        <v>-18</v>
      </c>
      <c r="T100" s="4"/>
      <c r="U100" s="3">
        <f>Y13</f>
        <v>999934003.6571913</v>
      </c>
      <c r="V100">
        <f>X13</f>
        <v>8</v>
      </c>
      <c r="X100">
        <f t="shared" si="53"/>
        <v>95</v>
      </c>
      <c r="Y100" s="3">
        <f t="shared" si="54"/>
        <v>0</v>
      </c>
      <c r="AA100" s="2">
        <v>108</v>
      </c>
      <c r="AB100" s="8">
        <v>0.480599</v>
      </c>
    </row>
    <row r="101" spans="1:28" ht="12.75">
      <c r="A101">
        <f t="shared" si="55"/>
        <v>96</v>
      </c>
      <c r="B101" s="1">
        <f t="shared" si="38"/>
        <v>0</v>
      </c>
      <c r="C101" s="1">
        <f t="shared" si="39"/>
        <v>0</v>
      </c>
      <c r="D101" s="1">
        <f t="shared" si="40"/>
        <v>1</v>
      </c>
      <c r="E101" s="1">
        <f t="shared" si="41"/>
        <v>1</v>
      </c>
      <c r="F101" s="9">
        <f>PRODUCT(D$6:D101)+PRODUCT(E$6:E101)-PRODUCT(D$6:D101)*PRODUCT(E$6:E101)</f>
        <v>0</v>
      </c>
      <c r="G101" s="3">
        <f t="shared" si="56"/>
        <v>0</v>
      </c>
      <c r="H101" s="3">
        <f t="shared" si="42"/>
        <v>0</v>
      </c>
      <c r="I101" s="4" t="e">
        <f>SUM(G102:G$107)/G101</f>
        <v>#DIV/0!</v>
      </c>
      <c r="J101" s="10">
        <f t="shared" si="43"/>
        <v>77</v>
      </c>
      <c r="K101" s="4">
        <f t="shared" si="44"/>
        <v>-19</v>
      </c>
      <c r="L101">
        <f t="shared" si="45"/>
        <v>77</v>
      </c>
      <c r="M101" s="4">
        <f t="shared" si="46"/>
        <v>-19</v>
      </c>
      <c r="N101">
        <f t="shared" si="47"/>
        <v>77</v>
      </c>
      <c r="O101" s="4">
        <f t="shared" si="48"/>
        <v>-19</v>
      </c>
      <c r="P101">
        <f t="shared" si="49"/>
        <v>77</v>
      </c>
      <c r="Q101" s="4">
        <f t="shared" si="50"/>
        <v>-19</v>
      </c>
      <c r="R101">
        <f t="shared" si="51"/>
        <v>77</v>
      </c>
      <c r="S101" s="4">
        <f t="shared" si="52"/>
        <v>-19</v>
      </c>
      <c r="T101" s="4"/>
      <c r="U101" s="3">
        <f>Y12</f>
        <v>999957264.3191545</v>
      </c>
      <c r="V101">
        <f>X12</f>
        <v>7</v>
      </c>
      <c r="X101">
        <f t="shared" si="53"/>
        <v>96</v>
      </c>
      <c r="Y101" s="3">
        <f t="shared" si="54"/>
        <v>0</v>
      </c>
      <c r="AA101" s="2">
        <v>109</v>
      </c>
      <c r="AB101" s="8">
        <v>0.532376</v>
      </c>
    </row>
    <row r="102" spans="1:28" ht="12.75">
      <c r="A102">
        <f t="shared" si="55"/>
        <v>97</v>
      </c>
      <c r="B102" s="1">
        <f aca="true" t="shared" si="57" ref="B102:B107">VLOOKUP($C$2+$A102-1,$AA$7:$AB$108,2)</f>
        <v>0</v>
      </c>
      <c r="C102" s="1">
        <f aca="true" t="shared" si="58" ref="C102:C107">VLOOKUP($C$3+$A102-1,$AA$7:$AB$108,2)</f>
        <v>0</v>
      </c>
      <c r="D102" s="1">
        <f aca="true" t="shared" si="59" ref="D102:D107">1-B102</f>
        <v>1</v>
      </c>
      <c r="E102" s="1">
        <f aca="true" t="shared" si="60" ref="E102:E107">1-C102</f>
        <v>1</v>
      </c>
      <c r="F102" s="9">
        <f>PRODUCT(D$6:D102)+PRODUCT(E$6:E102)-PRODUCT(D$6:D102)*PRODUCT(E$6:E102)</f>
        <v>0</v>
      </c>
      <c r="G102" s="3">
        <f t="shared" si="56"/>
        <v>0</v>
      </c>
      <c r="H102" s="3">
        <f aca="true" t="shared" si="61" ref="H102:H107">G102-G103</f>
        <v>0</v>
      </c>
      <c r="I102" s="4" t="e">
        <f>SUM(G103:G$107)/G102</f>
        <v>#DIV/0!</v>
      </c>
      <c r="J102" s="10">
        <f t="shared" si="43"/>
        <v>77</v>
      </c>
      <c r="K102" s="4">
        <f>J102-(G102/2-VLOOKUP(J102,$X$6:$Y$107,2))/(VLOOKUP(J102-1,$X$6:$Y$107,2)-VLOOKUP(J102,$X$6:$Y$107,2))-A102</f>
        <v>-20</v>
      </c>
      <c r="L102">
        <f t="shared" si="45"/>
        <v>77</v>
      </c>
      <c r="M102" s="4">
        <f>L102-(G102*0.25-VLOOKUP(L102,$X$6:$Y$107,2))/(VLOOKUP(L102-1,$X$6:$Y$107,2)-VLOOKUP(L102,$X$6:$Y$107,2))-A102</f>
        <v>-20</v>
      </c>
      <c r="N102">
        <f t="shared" si="47"/>
        <v>77</v>
      </c>
      <c r="O102" s="4">
        <f>N102-(G102*0.1-VLOOKUP(N102,$X$6:$Y$107,2))/(VLOOKUP(N102-1,$X$6:$Y$107,2)-VLOOKUP(N102,$X$6:$Y$107,2))-A102</f>
        <v>-20</v>
      </c>
      <c r="P102">
        <f t="shared" si="49"/>
        <v>77</v>
      </c>
      <c r="Q102" s="4">
        <f>P102-(G102*0.05-VLOOKUP(P102,$X$6:$Y$107,2))/(VLOOKUP(P102-1,$X$6:$Y$107,2)-VLOOKUP(P102,$X$6:$Y$107,2))-A102</f>
        <v>-20</v>
      </c>
      <c r="R102">
        <f t="shared" si="51"/>
        <v>77</v>
      </c>
      <c r="S102" s="4">
        <f>R102-(G102*0.01-VLOOKUP(R102,$X$6:$Y$107,2))/(VLOOKUP(R102-1,$X$6:$Y$107,2)-VLOOKUP(R102,$X$6:$Y$107,2))-A102</f>
        <v>-20</v>
      </c>
      <c r="T102" s="4"/>
      <c r="U102" s="3">
        <f>Y11</f>
        <v>999973800.4216748</v>
      </c>
      <c r="V102">
        <f>X11</f>
        <v>6</v>
      </c>
      <c r="X102">
        <f aca="true" t="shared" si="62" ref="X102:X107">A102</f>
        <v>97</v>
      </c>
      <c r="Y102" s="3">
        <f aca="true" t="shared" si="63" ref="Y102:Y107">G102</f>
        <v>0</v>
      </c>
      <c r="AA102" s="2">
        <v>110</v>
      </c>
      <c r="AB102" s="8">
        <v>0.590774</v>
      </c>
    </row>
    <row r="103" spans="1:28" ht="12.75">
      <c r="A103">
        <f t="shared" si="55"/>
        <v>98</v>
      </c>
      <c r="B103" s="1">
        <f t="shared" si="57"/>
        <v>0</v>
      </c>
      <c r="C103" s="1">
        <f t="shared" si="58"/>
        <v>0</v>
      </c>
      <c r="D103" s="1">
        <f t="shared" si="59"/>
        <v>1</v>
      </c>
      <c r="E103" s="1">
        <f t="shared" si="60"/>
        <v>1</v>
      </c>
      <c r="F103" s="9">
        <f>PRODUCT(D$6:D103)+PRODUCT(E$6:E103)-PRODUCT(D$6:D103)*PRODUCT(E$6:E103)</f>
        <v>0</v>
      </c>
      <c r="G103" s="3">
        <f t="shared" si="56"/>
        <v>0</v>
      </c>
      <c r="H103" s="3">
        <f t="shared" si="61"/>
        <v>0</v>
      </c>
      <c r="I103" s="4" t="e">
        <f>SUM(G104:G$107)/G103</f>
        <v>#DIV/0!</v>
      </c>
      <c r="J103" s="10">
        <f t="shared" si="43"/>
        <v>77</v>
      </c>
      <c r="K103" s="4">
        <f>J103-(G103/2-VLOOKUP(J103,$X$6:$Y$107,2))/(VLOOKUP(J103-1,$X$6:$Y$107,2)-VLOOKUP(J103,$X$6:$Y$107,2))-A103</f>
        <v>-21</v>
      </c>
      <c r="L103">
        <f t="shared" si="45"/>
        <v>77</v>
      </c>
      <c r="M103" s="4">
        <f>L103-(G103*0.25-VLOOKUP(L103,$X$6:$Y$107,2))/(VLOOKUP(L103-1,$X$6:$Y$107,2)-VLOOKUP(L103,$X$6:$Y$107,2))-A103</f>
        <v>-21</v>
      </c>
      <c r="N103">
        <f t="shared" si="47"/>
        <v>77</v>
      </c>
      <c r="O103" s="4">
        <f>N103-(G103*0.1-VLOOKUP(N103,$X$6:$Y$107,2))/(VLOOKUP(N103-1,$X$6:$Y$107,2)-VLOOKUP(N103,$X$6:$Y$107,2))-A103</f>
        <v>-21</v>
      </c>
      <c r="P103">
        <f t="shared" si="49"/>
        <v>77</v>
      </c>
      <c r="Q103" s="4">
        <f>P103-(G103*0.05-VLOOKUP(P103,$X$6:$Y$107,2))/(VLOOKUP(P103-1,$X$6:$Y$107,2)-VLOOKUP(P103,$X$6:$Y$107,2))-A103</f>
        <v>-21</v>
      </c>
      <c r="R103">
        <f t="shared" si="51"/>
        <v>77</v>
      </c>
      <c r="S103" s="4">
        <f>R103-(G103*0.01-VLOOKUP(R103,$X$6:$Y$107,2))/(VLOOKUP(R103-1,$X$6:$Y$107,2)-VLOOKUP(R103,$X$6:$Y$107,2))-A103</f>
        <v>-21</v>
      </c>
      <c r="U103" s="3">
        <f>Y10</f>
        <v>999985150.9520531</v>
      </c>
      <c r="V103">
        <f>X10</f>
        <v>5</v>
      </c>
      <c r="X103">
        <f t="shared" si="62"/>
        <v>98</v>
      </c>
      <c r="Y103" s="3">
        <f t="shared" si="63"/>
        <v>0</v>
      </c>
      <c r="AA103" s="2">
        <v>111</v>
      </c>
      <c r="AB103" s="8">
        <v>0.656307</v>
      </c>
    </row>
    <row r="104" spans="1:28" ht="12.75">
      <c r="A104">
        <f t="shared" si="55"/>
        <v>99</v>
      </c>
      <c r="B104" s="1">
        <f t="shared" si="57"/>
        <v>0</v>
      </c>
      <c r="C104" s="1">
        <f t="shared" si="58"/>
        <v>0</v>
      </c>
      <c r="D104" s="1">
        <f t="shared" si="59"/>
        <v>1</v>
      </c>
      <c r="E104" s="1">
        <f t="shared" si="60"/>
        <v>1</v>
      </c>
      <c r="F104" s="9">
        <f>PRODUCT(D$6:D104)+PRODUCT(E$6:E104)-PRODUCT(D$6:D104)*PRODUCT(E$6:E104)</f>
        <v>0</v>
      </c>
      <c r="G104" s="3">
        <f t="shared" si="56"/>
        <v>0</v>
      </c>
      <c r="H104" s="3">
        <f t="shared" si="61"/>
        <v>0</v>
      </c>
      <c r="I104" s="4" t="e">
        <f>SUM(G105:G$107)/G104</f>
        <v>#DIV/0!</v>
      </c>
      <c r="J104" s="10">
        <f t="shared" si="43"/>
        <v>77</v>
      </c>
      <c r="K104" s="4">
        <f>J104-(G104/2-VLOOKUP(J104,$X$6:$Y$107,2))/(VLOOKUP(J104-1,$X$6:$Y$107,2)-VLOOKUP(J104,$X$6:$Y$107,2))-A104</f>
        <v>-22</v>
      </c>
      <c r="L104">
        <f t="shared" si="45"/>
        <v>77</v>
      </c>
      <c r="M104" s="4">
        <f>L104-(G104*0.25-VLOOKUP(L104,$X$6:$Y$107,2))/(VLOOKUP(L104-1,$X$6:$Y$107,2)-VLOOKUP(L104,$X$6:$Y$107,2))-A104</f>
        <v>-22</v>
      </c>
      <c r="N104">
        <f t="shared" si="47"/>
        <v>77</v>
      </c>
      <c r="O104" s="4">
        <f>N104-(G104*0.1-VLOOKUP(N104,$X$6:$Y$107,2))/(VLOOKUP(N104-1,$X$6:$Y$107,2)-VLOOKUP(N104,$X$6:$Y$107,2))-A104</f>
        <v>-22</v>
      </c>
      <c r="P104">
        <f t="shared" si="49"/>
        <v>77</v>
      </c>
      <c r="Q104" s="4">
        <f>P104-(G104*0.05-VLOOKUP(P104,$X$6:$Y$107,2))/(VLOOKUP(P104-1,$X$6:$Y$107,2)-VLOOKUP(P104,$X$6:$Y$107,2))-A104</f>
        <v>-22</v>
      </c>
      <c r="R104">
        <f t="shared" si="51"/>
        <v>77</v>
      </c>
      <c r="S104" s="4">
        <f>R104-(G104*0.01-VLOOKUP(R104,$X$6:$Y$107,2))/(VLOOKUP(R104-1,$X$6:$Y$107,2)-VLOOKUP(R104,$X$6:$Y$107,2))-A104</f>
        <v>-22</v>
      </c>
      <c r="U104" s="3">
        <f>Y9</f>
        <v>999992566.049326</v>
      </c>
      <c r="V104">
        <f>X9</f>
        <v>4</v>
      </c>
      <c r="X104">
        <f t="shared" si="62"/>
        <v>99</v>
      </c>
      <c r="Y104" s="3">
        <f t="shared" si="63"/>
        <v>0</v>
      </c>
      <c r="AA104" s="2">
        <v>112</v>
      </c>
      <c r="AB104" s="2">
        <v>0.729484</v>
      </c>
    </row>
    <row r="105" spans="1:28" ht="12.75">
      <c r="A105">
        <f t="shared" si="55"/>
        <v>100</v>
      </c>
      <c r="B105" s="1">
        <f t="shared" si="57"/>
        <v>0</v>
      </c>
      <c r="C105" s="1">
        <f t="shared" si="58"/>
        <v>0</v>
      </c>
      <c r="D105" s="1">
        <f t="shared" si="59"/>
        <v>1</v>
      </c>
      <c r="E105" s="1">
        <f t="shared" si="60"/>
        <v>1</v>
      </c>
      <c r="F105" s="9">
        <f>PRODUCT(D$6:D105)+PRODUCT(E$6:E105)-PRODUCT(D$6:D105)*PRODUCT(E$6:E105)</f>
        <v>0</v>
      </c>
      <c r="G105" s="3">
        <f t="shared" si="56"/>
        <v>0</v>
      </c>
      <c r="H105" s="3">
        <f t="shared" si="61"/>
        <v>0</v>
      </c>
      <c r="I105" s="4" t="e">
        <f>SUM(G106:G$107)/G105</f>
        <v>#DIV/0!</v>
      </c>
      <c r="J105" s="10">
        <f t="shared" si="43"/>
        <v>77</v>
      </c>
      <c r="K105" s="4">
        <f>J105-(G105/2-VLOOKUP(J105,$X$6:$Y$107,2))/(VLOOKUP(J105-1,$X$6:$Y$107,2)-VLOOKUP(J105,$X$6:$Y$107,2))-A105</f>
        <v>-23</v>
      </c>
      <c r="L105">
        <f t="shared" si="45"/>
        <v>77</v>
      </c>
      <c r="M105" s="4">
        <f>L105-(G105*0.25-VLOOKUP(L105,$X$6:$Y$107,2))/(VLOOKUP(L105-1,$X$6:$Y$107,2)-VLOOKUP(L105,$X$6:$Y$107,2))-A105</f>
        <v>-23</v>
      </c>
      <c r="N105">
        <f t="shared" si="47"/>
        <v>77</v>
      </c>
      <c r="O105" s="4">
        <f>N105-(G105*0.1-VLOOKUP(N105,$X$6:$Y$107,2))/(VLOOKUP(N105-1,$X$6:$Y$107,2)-VLOOKUP(N105,$X$6:$Y$107,2))-A105</f>
        <v>-23</v>
      </c>
      <c r="P105">
        <f t="shared" si="49"/>
        <v>77</v>
      </c>
      <c r="Q105" s="4">
        <f>P105-(G105*0.05-VLOOKUP(P105,$X$6:$Y$107,2))/(VLOOKUP(P105-1,$X$6:$Y$107,2)-VLOOKUP(P105,$X$6:$Y$107,2))-A105</f>
        <v>-23</v>
      </c>
      <c r="R105">
        <f t="shared" si="51"/>
        <v>77</v>
      </c>
      <c r="S105" s="4">
        <f>R105-(G105*0.01-VLOOKUP(R105,$X$6:$Y$107,2))/(VLOOKUP(R105-1,$X$6:$Y$107,2)-VLOOKUP(R105,$X$6:$Y$107,2))-A105</f>
        <v>-23</v>
      </c>
      <c r="U105" s="3">
        <f>Y8</f>
        <v>999997037.2621948</v>
      </c>
      <c r="V105">
        <f>X8</f>
        <v>3</v>
      </c>
      <c r="X105">
        <f t="shared" si="62"/>
        <v>100</v>
      </c>
      <c r="Y105" s="3">
        <f t="shared" si="63"/>
        <v>0</v>
      </c>
      <c r="AA105" s="2">
        <v>113</v>
      </c>
      <c r="AB105" s="8">
        <v>0.810817</v>
      </c>
    </row>
    <row r="106" spans="1:28" ht="12.75">
      <c r="A106">
        <f t="shared" si="55"/>
        <v>101</v>
      </c>
      <c r="B106" s="1">
        <f t="shared" si="57"/>
        <v>0</v>
      </c>
      <c r="C106" s="1">
        <f t="shared" si="58"/>
        <v>0</v>
      </c>
      <c r="D106" s="1">
        <f t="shared" si="59"/>
        <v>1</v>
      </c>
      <c r="E106" s="1">
        <f t="shared" si="60"/>
        <v>1</v>
      </c>
      <c r="F106" s="9">
        <f>PRODUCT(D$6:D106)+PRODUCT(E$6:E106)-PRODUCT(D$6:D106)*PRODUCT(E$6:E106)</f>
        <v>0</v>
      </c>
      <c r="G106" s="3">
        <f t="shared" si="56"/>
        <v>0</v>
      </c>
      <c r="H106" s="3">
        <f t="shared" si="61"/>
        <v>0</v>
      </c>
      <c r="I106" s="4" t="e">
        <f>SUM(G107:G$107)/G106</f>
        <v>#DIV/0!</v>
      </c>
      <c r="J106" s="10">
        <f t="shared" si="43"/>
        <v>77</v>
      </c>
      <c r="K106" s="4">
        <f>J106-(G106/2-VLOOKUP(J106,$X$6:$Y$107,2))/(VLOOKUP(J106-1,$X$6:$Y$107,2)-VLOOKUP(J106,$X$6:$Y$107,2))-A106</f>
        <v>-24</v>
      </c>
      <c r="L106">
        <f t="shared" si="45"/>
        <v>77</v>
      </c>
      <c r="M106" s="4">
        <f>L106-(G106*0.25-VLOOKUP(L106,$X$6:$Y$107,2))/(VLOOKUP(L106-1,$X$6:$Y$107,2)-VLOOKUP(L106,$X$6:$Y$107,2))-A106</f>
        <v>-24</v>
      </c>
      <c r="N106">
        <f t="shared" si="47"/>
        <v>77</v>
      </c>
      <c r="O106" s="4">
        <f>N106-(G106*0.1-VLOOKUP(N106,$X$6:$Y$107,2))/(VLOOKUP(N106-1,$X$6:$Y$107,2)-VLOOKUP(N106,$X$6:$Y$107,2))-A106</f>
        <v>-24</v>
      </c>
      <c r="P106">
        <f t="shared" si="49"/>
        <v>77</v>
      </c>
      <c r="Q106" s="4">
        <f>P106-(G106*0.05-VLOOKUP(P106,$X$6:$Y$107,2))/(VLOOKUP(P106-1,$X$6:$Y$107,2)-VLOOKUP(P106,$X$6:$Y$107,2))-A106</f>
        <v>-24</v>
      </c>
      <c r="R106">
        <f t="shared" si="51"/>
        <v>77</v>
      </c>
      <c r="S106" s="4">
        <f>R106-(G106*0.01-VLOOKUP(R106,$X$6:$Y$107,2))/(VLOOKUP(R106-1,$X$6:$Y$107,2)-VLOOKUP(R106,$X$6:$Y$107,2))-A106</f>
        <v>-24</v>
      </c>
      <c r="U106" s="3">
        <f>Y7</f>
        <v>999999330.876</v>
      </c>
      <c r="V106">
        <f>X7</f>
        <v>2</v>
      </c>
      <c r="X106">
        <f t="shared" si="62"/>
        <v>101</v>
      </c>
      <c r="Y106" s="3">
        <f t="shared" si="63"/>
        <v>0</v>
      </c>
      <c r="AA106" s="2">
        <v>114</v>
      </c>
      <c r="AB106" s="8">
        <v>0.900819</v>
      </c>
    </row>
    <row r="107" spans="1:28" ht="12.75">
      <c r="A107">
        <f t="shared" si="55"/>
        <v>102</v>
      </c>
      <c r="B107" s="1">
        <f t="shared" si="57"/>
        <v>0</v>
      </c>
      <c r="C107" s="1">
        <f t="shared" si="58"/>
        <v>0</v>
      </c>
      <c r="D107" s="1">
        <f t="shared" si="59"/>
        <v>1</v>
      </c>
      <c r="E107" s="1">
        <f t="shared" si="60"/>
        <v>1</v>
      </c>
      <c r="F107" s="9">
        <f>PRODUCT(D$6:D107)+PRODUCT(E$6:E107)-PRODUCT(D$6:D107)*PRODUCT(E$6:E107)</f>
        <v>0</v>
      </c>
      <c r="G107" s="3">
        <f t="shared" si="56"/>
        <v>0</v>
      </c>
      <c r="H107" s="3">
        <f t="shared" si="61"/>
        <v>0</v>
      </c>
      <c r="I107" s="4" t="e">
        <f>SUM(G$106:G108)/G107</f>
        <v>#DIV/0!</v>
      </c>
      <c r="U107" s="3">
        <f>Y6</f>
        <v>1000000000</v>
      </c>
      <c r="V107">
        <f>X6</f>
        <v>1</v>
      </c>
      <c r="X107">
        <f t="shared" si="62"/>
        <v>102</v>
      </c>
      <c r="Y107" s="3">
        <f t="shared" si="63"/>
        <v>0</v>
      </c>
      <c r="AA107" s="2">
        <v>115</v>
      </c>
      <c r="AB107" s="8">
        <v>1</v>
      </c>
    </row>
    <row r="108" spans="27:28" ht="12.75">
      <c r="AA108" s="2">
        <v>116</v>
      </c>
      <c r="AB108" s="8">
        <v>0</v>
      </c>
    </row>
  </sheetData>
  <mergeCells count="1">
    <mergeCell ref="B1:C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John</cp:lastModifiedBy>
  <dcterms:created xsi:type="dcterms:W3CDTF">2000-07-16T14:43:37Z</dcterms:created>
  <dcterms:modified xsi:type="dcterms:W3CDTF">2004-03-22T00:29:52Z</dcterms:modified>
  <cp:category/>
  <cp:version/>
  <cp:contentType/>
  <cp:contentStatus/>
</cp:coreProperties>
</file>